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unmm-my.sharepoint.com/personal/iselab_unm_edu/Documents/Documents/Templates for Proposals/"/>
    </mc:Choice>
  </mc:AlternateContent>
  <xr:revisionPtr revIDLastSave="0" documentId="8_{1B8B0888-74ED-9A4E-9C03-5BDEB2448969}" xr6:coauthVersionLast="47" xr6:coauthVersionMax="47" xr10:uidLastSave="{00000000-0000-0000-0000-000000000000}"/>
  <bookViews>
    <workbookView xWindow="6660" yWindow="760" windowWidth="27900" windowHeight="17180" xr2:uid="{00000000-000D-0000-FFFF-FFFF00000000}"/>
  </bookViews>
  <sheets>
    <sheet name="PI One" sheetId="1" r:id="rId1"/>
    <sheet name="Base Salary and FTE Calculator" sheetId="2" r:id="rId2"/>
    <sheet name="ABS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F74" i="1"/>
  <c r="D84" i="1"/>
  <c r="D85" i="1"/>
  <c r="D87" i="1"/>
  <c r="D80" i="1"/>
  <c r="D79" i="1"/>
  <c r="D82" i="1"/>
  <c r="D75" i="1"/>
  <c r="D94" i="1"/>
  <c r="D74" i="1"/>
  <c r="D93" i="1"/>
  <c r="D77" i="1"/>
  <c r="D13" i="3"/>
  <c r="D61" i="1"/>
  <c r="D62" i="1"/>
  <c r="D63" i="1"/>
  <c r="D64" i="1"/>
  <c r="D65" i="1"/>
  <c r="D66" i="1"/>
  <c r="D67" i="1"/>
  <c r="D68" i="1"/>
  <c r="D69" i="1"/>
  <c r="D70" i="1"/>
  <c r="D48" i="1"/>
  <c r="D49" i="1"/>
  <c r="D50" i="1"/>
  <c r="D51" i="1"/>
  <c r="D52" i="1"/>
  <c r="D53" i="1"/>
  <c r="D54" i="1"/>
  <c r="D55" i="1"/>
  <c r="D56" i="1"/>
  <c r="D57" i="1"/>
  <c r="D28" i="1"/>
  <c r="D29" i="1"/>
  <c r="D30" i="1"/>
  <c r="D31" i="1"/>
  <c r="D33" i="1"/>
  <c r="D35" i="1"/>
  <c r="D36" i="1"/>
  <c r="D37" i="1"/>
  <c r="D38" i="1"/>
  <c r="D39" i="1"/>
  <c r="D40" i="1"/>
  <c r="D41" i="1"/>
  <c r="D42" i="1"/>
  <c r="D43" i="1"/>
  <c r="D44" i="1"/>
  <c r="Z109" i="1"/>
  <c r="V109" i="1"/>
  <c r="R109" i="1"/>
  <c r="N109" i="1"/>
  <c r="J109" i="1"/>
  <c r="F109" i="1"/>
  <c r="Z108" i="1"/>
  <c r="AB108" i="1"/>
  <c r="V108" i="1"/>
  <c r="X108" i="1"/>
  <c r="R108" i="1"/>
  <c r="T108" i="1"/>
  <c r="N108" i="1"/>
  <c r="P108" i="1"/>
  <c r="J108" i="1"/>
  <c r="L108" i="1"/>
  <c r="F108" i="1"/>
  <c r="H108" i="1"/>
  <c r="F111" i="1"/>
  <c r="H111" i="1"/>
  <c r="H113" i="1" s="1"/>
  <c r="E14" i="3" s="1"/>
  <c r="D109" i="1"/>
  <c r="D108" i="1"/>
  <c r="A144" i="1"/>
  <c r="R111" i="1"/>
  <c r="T111" i="1"/>
  <c r="T113" i="1" s="1"/>
  <c r="H14" i="3" s="1"/>
  <c r="N111" i="1"/>
  <c r="P111" i="1" s="1"/>
  <c r="P113" i="1" s="1"/>
  <c r="G14" i="3" s="1"/>
  <c r="Z111" i="1"/>
  <c r="AB111" i="1"/>
  <c r="AB113" i="1" s="1"/>
  <c r="J14" i="3" s="1"/>
  <c r="V111" i="1"/>
  <c r="X111" i="1" s="1"/>
  <c r="X113" i="1" s="1"/>
  <c r="I14" i="3" s="1"/>
  <c r="D111" i="1"/>
  <c r="J111" i="1"/>
  <c r="L111" i="1" s="1"/>
  <c r="L113" i="1" s="1"/>
  <c r="F14" i="3" s="1"/>
  <c r="L109" i="1"/>
  <c r="H109" i="1"/>
  <c r="P109" i="1"/>
  <c r="AD109" i="1"/>
  <c r="AD108" i="1"/>
  <c r="J33" i="3"/>
  <c r="J34" i="3"/>
  <c r="J35" i="3"/>
  <c r="J36" i="3"/>
  <c r="J32" i="3"/>
  <c r="I36" i="3"/>
  <c r="I35" i="3"/>
  <c r="I34" i="3"/>
  <c r="I33" i="3"/>
  <c r="I32" i="3"/>
  <c r="H36" i="3"/>
  <c r="H35" i="3"/>
  <c r="H34" i="3"/>
  <c r="H33" i="3"/>
  <c r="H32" i="3"/>
  <c r="G36" i="3"/>
  <c r="G35" i="3"/>
  <c r="G34" i="3"/>
  <c r="G33" i="3"/>
  <c r="G32" i="3"/>
  <c r="D32" i="3"/>
  <c r="E32" i="3"/>
  <c r="F32" i="3"/>
  <c r="K32" i="3"/>
  <c r="F36" i="3"/>
  <c r="F35" i="3"/>
  <c r="F34" i="3"/>
  <c r="F33" i="3"/>
  <c r="E36" i="3"/>
  <c r="E35" i="3"/>
  <c r="E34" i="3"/>
  <c r="E33" i="3"/>
  <c r="D33" i="3"/>
  <c r="K33" i="3"/>
  <c r="D34" i="3"/>
  <c r="D35" i="3"/>
  <c r="D36" i="3"/>
  <c r="AD119" i="1"/>
  <c r="AD120" i="1"/>
  <c r="AD139" i="1"/>
  <c r="J37" i="3"/>
  <c r="J30" i="3"/>
  <c r="J29" i="3"/>
  <c r="J28" i="3"/>
  <c r="J27" i="3"/>
  <c r="J25" i="3"/>
  <c r="J23" i="3"/>
  <c r="J22" i="3"/>
  <c r="J21" i="3"/>
  <c r="I37" i="3"/>
  <c r="D37" i="3"/>
  <c r="E37" i="3"/>
  <c r="F37" i="3"/>
  <c r="G37" i="3"/>
  <c r="H37" i="3"/>
  <c r="K37" i="3"/>
  <c r="I30" i="3"/>
  <c r="I29" i="3"/>
  <c r="I28" i="3"/>
  <c r="I27" i="3"/>
  <c r="I25" i="3"/>
  <c r="I23" i="3"/>
  <c r="I22" i="3"/>
  <c r="I21" i="3"/>
  <c r="H30" i="3"/>
  <c r="H29" i="3"/>
  <c r="H28" i="3"/>
  <c r="H27" i="3"/>
  <c r="H25" i="3"/>
  <c r="H23" i="3"/>
  <c r="H22" i="3"/>
  <c r="H21" i="3"/>
  <c r="G30" i="3"/>
  <c r="G29" i="3"/>
  <c r="G28" i="3"/>
  <c r="G27" i="3"/>
  <c r="G25" i="3"/>
  <c r="G23" i="3"/>
  <c r="G22" i="3"/>
  <c r="G21" i="3"/>
  <c r="F30" i="3"/>
  <c r="F29" i="3"/>
  <c r="F28" i="3"/>
  <c r="F27" i="3"/>
  <c r="F25" i="3"/>
  <c r="F23" i="3"/>
  <c r="F22" i="3"/>
  <c r="F21" i="3"/>
  <c r="E30" i="3"/>
  <c r="E29" i="3"/>
  <c r="E28" i="3"/>
  <c r="E27" i="3"/>
  <c r="E25" i="3"/>
  <c r="E23" i="3"/>
  <c r="E22" i="3"/>
  <c r="E21" i="3"/>
  <c r="K21" i="3"/>
  <c r="A36" i="3"/>
  <c r="A35" i="3"/>
  <c r="A34" i="3"/>
  <c r="A33" i="3"/>
  <c r="A32" i="3"/>
  <c r="D30" i="3"/>
  <c r="D29" i="3"/>
  <c r="D28" i="3"/>
  <c r="D27" i="3"/>
  <c r="D25" i="3"/>
  <c r="D23" i="3"/>
  <c r="D22" i="3"/>
  <c r="D21" i="3"/>
  <c r="E6" i="3"/>
  <c r="H6" i="3"/>
  <c r="A6" i="3"/>
  <c r="B4" i="3"/>
  <c r="G4" i="3"/>
  <c r="B48" i="3"/>
  <c r="K45" i="3"/>
  <c r="K44" i="3"/>
  <c r="K43" i="3"/>
  <c r="K42" i="3"/>
  <c r="K41" i="3"/>
  <c r="K40" i="3"/>
  <c r="K39" i="3"/>
  <c r="K38" i="3"/>
  <c r="K24" i="3"/>
  <c r="B3" i="2"/>
  <c r="B6" i="2"/>
  <c r="B7" i="2"/>
  <c r="L147" i="1"/>
  <c r="L146" i="1"/>
  <c r="L145" i="1"/>
  <c r="H147" i="1"/>
  <c r="H146" i="1"/>
  <c r="H145" i="1"/>
  <c r="D148" i="1"/>
  <c r="D147" i="1"/>
  <c r="P147" i="1"/>
  <c r="T147" i="1"/>
  <c r="X147" i="1"/>
  <c r="AB147" i="1"/>
  <c r="AD147" i="1"/>
  <c r="D146" i="1"/>
  <c r="P146" i="1"/>
  <c r="T146" i="1"/>
  <c r="X146" i="1"/>
  <c r="AB146" i="1"/>
  <c r="AD146" i="1"/>
  <c r="D145" i="1"/>
  <c r="P145" i="1"/>
  <c r="T145" i="1"/>
  <c r="X145" i="1"/>
  <c r="AB145" i="1"/>
  <c r="AD145" i="1"/>
  <c r="D144" i="1"/>
  <c r="H144" i="1"/>
  <c r="L144" i="1"/>
  <c r="P144" i="1"/>
  <c r="T144" i="1"/>
  <c r="X144" i="1"/>
  <c r="AB144" i="1"/>
  <c r="AD144" i="1"/>
  <c r="A147" i="1"/>
  <c r="A146" i="1"/>
  <c r="A148" i="1"/>
  <c r="A145" i="1"/>
  <c r="K34" i="3"/>
  <c r="H148" i="1"/>
  <c r="K22" i="3"/>
  <c r="K23" i="3"/>
  <c r="K30" i="3"/>
  <c r="K28" i="3"/>
  <c r="K31" i="3"/>
  <c r="K29" i="3"/>
  <c r="K27" i="3"/>
  <c r="K25" i="3"/>
  <c r="B4" i="2"/>
  <c r="B5" i="2"/>
  <c r="T109" i="1"/>
  <c r="L148" i="1"/>
  <c r="AB109" i="1"/>
  <c r="X109" i="1"/>
  <c r="P148" i="1"/>
  <c r="K35" i="3"/>
  <c r="T148" i="1"/>
  <c r="X148" i="1"/>
  <c r="AB148" i="1"/>
  <c r="AD148" i="1"/>
  <c r="K36" i="3"/>
  <c r="F107" i="1"/>
  <c r="T100" i="1"/>
  <c r="P100" i="1"/>
  <c r="AD100" i="1" s="1"/>
  <c r="L100" i="1"/>
  <c r="H100" i="1"/>
  <c r="D100" i="1"/>
  <c r="T99" i="1"/>
  <c r="P99" i="1"/>
  <c r="AD99" i="1" s="1"/>
  <c r="L99" i="1"/>
  <c r="H99" i="1"/>
  <c r="D99" i="1"/>
  <c r="X99" i="1"/>
  <c r="AB99" i="1"/>
  <c r="T98" i="1"/>
  <c r="P98" i="1"/>
  <c r="AD98" i="1" s="1"/>
  <c r="L98" i="1"/>
  <c r="H98" i="1"/>
  <c r="D98" i="1"/>
  <c r="X98" i="1"/>
  <c r="AB98" i="1"/>
  <c r="AB100" i="1"/>
  <c r="X100" i="1"/>
  <c r="AB141" i="1"/>
  <c r="AD138" i="1"/>
  <c r="J74" i="1"/>
  <c r="N74" i="1" s="1"/>
  <c r="X141" i="1"/>
  <c r="T141" i="1"/>
  <c r="P141" i="1"/>
  <c r="L141" i="1"/>
  <c r="H141" i="1"/>
  <c r="D141" i="1"/>
  <c r="AD140" i="1"/>
  <c r="AD137" i="1"/>
  <c r="AD136" i="1"/>
  <c r="AD135" i="1"/>
  <c r="AB133" i="1"/>
  <c r="X133" i="1"/>
  <c r="T133" i="1"/>
  <c r="P133" i="1"/>
  <c r="L133" i="1"/>
  <c r="H133" i="1"/>
  <c r="D133" i="1"/>
  <c r="AD132" i="1"/>
  <c r="AD131" i="1"/>
  <c r="AB128" i="1"/>
  <c r="J26" i="3"/>
  <c r="X128" i="1"/>
  <c r="I26" i="3"/>
  <c r="T128" i="1"/>
  <c r="H26" i="3"/>
  <c r="P128" i="1"/>
  <c r="G26" i="3"/>
  <c r="L128" i="1"/>
  <c r="F26" i="3"/>
  <c r="D128" i="1"/>
  <c r="D26" i="3"/>
  <c r="H128" i="1"/>
  <c r="E26" i="3"/>
  <c r="AD127" i="1"/>
  <c r="AD126" i="1"/>
  <c r="AD125" i="1"/>
  <c r="AD124" i="1"/>
  <c r="AD121" i="1"/>
  <c r="AD118" i="1"/>
  <c r="AD117" i="1"/>
  <c r="AD115" i="1"/>
  <c r="H107" i="1"/>
  <c r="D107" i="1"/>
  <c r="F80" i="1"/>
  <c r="H80" i="1"/>
  <c r="F85" i="1"/>
  <c r="H85" i="1"/>
  <c r="F84" i="1"/>
  <c r="J84" i="1"/>
  <c r="F79" i="1"/>
  <c r="H79" i="1"/>
  <c r="J75" i="1"/>
  <c r="N75" i="1" s="1"/>
  <c r="F70" i="1"/>
  <c r="J70" i="1"/>
  <c r="F69" i="1"/>
  <c r="H69" i="1"/>
  <c r="J69" i="1"/>
  <c r="L69" i="1"/>
  <c r="F68" i="1"/>
  <c r="H68" i="1"/>
  <c r="F67" i="1"/>
  <c r="J67" i="1"/>
  <c r="L67" i="1"/>
  <c r="F66" i="1"/>
  <c r="J66" i="1"/>
  <c r="N66" i="1"/>
  <c r="R66" i="1"/>
  <c r="F65" i="1"/>
  <c r="J65" i="1"/>
  <c r="L65" i="1"/>
  <c r="F64" i="1"/>
  <c r="H64" i="1"/>
  <c r="F63" i="1"/>
  <c r="H63" i="1"/>
  <c r="F62" i="1"/>
  <c r="H62" i="1"/>
  <c r="F61" i="1"/>
  <c r="J61" i="1"/>
  <c r="N61" i="1"/>
  <c r="R61" i="1"/>
  <c r="F57" i="1"/>
  <c r="H57" i="1"/>
  <c r="F56" i="1"/>
  <c r="H56" i="1"/>
  <c r="J56" i="1"/>
  <c r="L56" i="1"/>
  <c r="F55" i="1"/>
  <c r="J55" i="1"/>
  <c r="F54" i="1"/>
  <c r="J54" i="1"/>
  <c r="L54" i="1"/>
  <c r="F53" i="1"/>
  <c r="J53" i="1"/>
  <c r="L53" i="1"/>
  <c r="F52" i="1"/>
  <c r="J52" i="1"/>
  <c r="N52" i="1"/>
  <c r="R52" i="1"/>
  <c r="F51" i="1"/>
  <c r="F50" i="1"/>
  <c r="J50" i="1"/>
  <c r="F49" i="1"/>
  <c r="H49" i="1"/>
  <c r="F48" i="1"/>
  <c r="J48" i="1"/>
  <c r="N48" i="1"/>
  <c r="F44" i="1"/>
  <c r="J44" i="1"/>
  <c r="F43" i="1"/>
  <c r="J43" i="1"/>
  <c r="L43" i="1"/>
  <c r="F42" i="1"/>
  <c r="H42" i="1"/>
  <c r="F41" i="1"/>
  <c r="J41" i="1"/>
  <c r="F40" i="1"/>
  <c r="H40" i="1"/>
  <c r="F39" i="1"/>
  <c r="J39" i="1"/>
  <c r="F38" i="1"/>
  <c r="J38" i="1"/>
  <c r="F37" i="1"/>
  <c r="J37" i="1"/>
  <c r="H37" i="1"/>
  <c r="F36" i="1"/>
  <c r="J36" i="1"/>
  <c r="L36" i="1"/>
  <c r="F35" i="1"/>
  <c r="H35" i="1"/>
  <c r="F31" i="1"/>
  <c r="J31" i="1"/>
  <c r="N31" i="1"/>
  <c r="P31" i="1"/>
  <c r="F30" i="1"/>
  <c r="H30" i="1"/>
  <c r="F29" i="1"/>
  <c r="J29" i="1"/>
  <c r="L29" i="1"/>
  <c r="F28" i="1"/>
  <c r="H28" i="1"/>
  <c r="F24" i="1"/>
  <c r="H24" i="1"/>
  <c r="D24" i="1"/>
  <c r="F23" i="1"/>
  <c r="H23" i="1"/>
  <c r="D23" i="1"/>
  <c r="F22" i="1"/>
  <c r="J22" i="1"/>
  <c r="D22" i="1"/>
  <c r="F21" i="1"/>
  <c r="J21" i="1"/>
  <c r="D21" i="1"/>
  <c r="F20" i="1"/>
  <c r="H20" i="1"/>
  <c r="D20" i="1"/>
  <c r="F19" i="1"/>
  <c r="H19" i="1"/>
  <c r="D19" i="1"/>
  <c r="F18" i="1"/>
  <c r="J18" i="1"/>
  <c r="D18" i="1"/>
  <c r="F17" i="1"/>
  <c r="J17" i="1"/>
  <c r="D17" i="1"/>
  <c r="F16" i="1"/>
  <c r="H16" i="1"/>
  <c r="D16" i="1"/>
  <c r="F15" i="1"/>
  <c r="J15" i="1" s="1"/>
  <c r="D15" i="1"/>
  <c r="D26" i="1" s="1"/>
  <c r="AB12" i="1"/>
  <c r="X12" i="1"/>
  <c r="T12" i="1"/>
  <c r="P12" i="1"/>
  <c r="L12" i="1"/>
  <c r="H12" i="1"/>
  <c r="D12" i="1"/>
  <c r="J3" i="1"/>
  <c r="F3" i="1"/>
  <c r="H74" i="1"/>
  <c r="N53" i="1"/>
  <c r="P53" i="1"/>
  <c r="J28" i="1"/>
  <c r="H55" i="1"/>
  <c r="D113" i="1"/>
  <c r="N69" i="1"/>
  <c r="P69" i="1"/>
  <c r="J63" i="1"/>
  <c r="L63" i="1"/>
  <c r="AD141" i="1"/>
  <c r="H67" i="1"/>
  <c r="J107" i="1"/>
  <c r="H36" i="1"/>
  <c r="H70" i="1"/>
  <c r="J80" i="1"/>
  <c r="N80" i="1"/>
  <c r="H17" i="1"/>
  <c r="H66" i="1"/>
  <c r="AD128" i="1"/>
  <c r="H38" i="1"/>
  <c r="H75" i="1"/>
  <c r="H39" i="1"/>
  <c r="H44" i="1"/>
  <c r="H52" i="1"/>
  <c r="AD133" i="1"/>
  <c r="H65" i="1"/>
  <c r="L48" i="1"/>
  <c r="L61" i="1"/>
  <c r="N54" i="1"/>
  <c r="P54" i="1"/>
  <c r="H48" i="1"/>
  <c r="H54" i="1"/>
  <c r="H61" i="1"/>
  <c r="N107" i="1"/>
  <c r="L107" i="1"/>
  <c r="L66" i="1"/>
  <c r="N65" i="1"/>
  <c r="P65" i="1"/>
  <c r="P61" i="1"/>
  <c r="P107" i="1"/>
  <c r="R107" i="1"/>
  <c r="P66" i="1"/>
  <c r="T107" i="1"/>
  <c r="V107" i="1"/>
  <c r="Z107" i="1"/>
  <c r="AB107" i="1"/>
  <c r="X107" i="1"/>
  <c r="AD107" i="1"/>
  <c r="V66" i="1"/>
  <c r="Z66" i="1"/>
  <c r="AB66" i="1"/>
  <c r="T66" i="1"/>
  <c r="N39" i="1"/>
  <c r="L39" i="1"/>
  <c r="L44" i="1"/>
  <c r="N44" i="1"/>
  <c r="R44" i="1"/>
  <c r="V44" i="1"/>
  <c r="N37" i="1"/>
  <c r="L37" i="1"/>
  <c r="P48" i="1"/>
  <c r="R48" i="1"/>
  <c r="L17" i="1"/>
  <c r="N17" i="1"/>
  <c r="J62" i="1"/>
  <c r="H29" i="1"/>
  <c r="R53" i="1"/>
  <c r="N29" i="1"/>
  <c r="P29" i="1"/>
  <c r="H21" i="1"/>
  <c r="J16" i="1"/>
  <c r="H43" i="1"/>
  <c r="L52" i="1"/>
  <c r="N63" i="1"/>
  <c r="P63" i="1"/>
  <c r="H50" i="1"/>
  <c r="R31" i="1"/>
  <c r="J68" i="1"/>
  <c r="L68" i="1"/>
  <c r="R69" i="1"/>
  <c r="J64" i="1"/>
  <c r="H53" i="1"/>
  <c r="P80" i="1"/>
  <c r="R80" i="1"/>
  <c r="V80" i="1"/>
  <c r="X80" i="1"/>
  <c r="J79" i="1"/>
  <c r="N79" i="1"/>
  <c r="J85" i="1"/>
  <c r="L85" i="1"/>
  <c r="L80" i="1"/>
  <c r="K26" i="3"/>
  <c r="H82" i="1"/>
  <c r="D16" i="3"/>
  <c r="R79" i="1"/>
  <c r="P79" i="1"/>
  <c r="P82" i="1"/>
  <c r="Z80" i="1"/>
  <c r="AB80" i="1"/>
  <c r="L84" i="1"/>
  <c r="N84" i="1"/>
  <c r="H94" i="1"/>
  <c r="H93" i="1"/>
  <c r="T80" i="1"/>
  <c r="H84" i="1"/>
  <c r="N85" i="1"/>
  <c r="D95" i="1"/>
  <c r="L79" i="1"/>
  <c r="L82" i="1"/>
  <c r="X66" i="1"/>
  <c r="AD66" i="1"/>
  <c r="L38" i="1"/>
  <c r="N38" i="1"/>
  <c r="N55" i="1"/>
  <c r="L55" i="1"/>
  <c r="N67" i="1"/>
  <c r="T52" i="1"/>
  <c r="V52" i="1"/>
  <c r="J35" i="1"/>
  <c r="J57" i="1"/>
  <c r="R65" i="1"/>
  <c r="J51" i="1"/>
  <c r="H51" i="1"/>
  <c r="D59" i="1"/>
  <c r="R29" i="1"/>
  <c r="N28" i="1"/>
  <c r="L28" i="1"/>
  <c r="N50" i="1"/>
  <c r="L50" i="1"/>
  <c r="L70" i="1"/>
  <c r="N70" i="1"/>
  <c r="N36" i="1"/>
  <c r="H72" i="1"/>
  <c r="L31" i="1"/>
  <c r="P52" i="1"/>
  <c r="J42" i="1"/>
  <c r="N41" i="1"/>
  <c r="L41" i="1"/>
  <c r="N68" i="1"/>
  <c r="N43" i="1"/>
  <c r="T61" i="1"/>
  <c r="V61" i="1"/>
  <c r="J30" i="1"/>
  <c r="D46" i="1"/>
  <c r="J40" i="1"/>
  <c r="J49" i="1"/>
  <c r="H31" i="1"/>
  <c r="H41" i="1"/>
  <c r="H46" i="1"/>
  <c r="D72" i="1"/>
  <c r="N56" i="1"/>
  <c r="R54" i="1"/>
  <c r="J24" i="1"/>
  <c r="L24" i="1"/>
  <c r="N22" i="1"/>
  <c r="L22" i="1"/>
  <c r="H18" i="1"/>
  <c r="H22" i="1"/>
  <c r="L21" i="1"/>
  <c r="N21" i="1"/>
  <c r="L18" i="1"/>
  <c r="N18" i="1"/>
  <c r="J20" i="1"/>
  <c r="J19" i="1"/>
  <c r="J23" i="1"/>
  <c r="H77" i="1"/>
  <c r="L74" i="1"/>
  <c r="L93" i="1" s="1"/>
  <c r="T48" i="1"/>
  <c r="V48" i="1"/>
  <c r="T44" i="1"/>
  <c r="R63" i="1"/>
  <c r="N16" i="1"/>
  <c r="L16" i="1"/>
  <c r="N64" i="1"/>
  <c r="L64" i="1"/>
  <c r="T53" i="1"/>
  <c r="V53" i="1"/>
  <c r="T69" i="1"/>
  <c r="V69" i="1"/>
  <c r="R39" i="1"/>
  <c r="P39" i="1"/>
  <c r="P37" i="1"/>
  <c r="R37" i="1"/>
  <c r="H59" i="1"/>
  <c r="E12" i="3"/>
  <c r="P44" i="1"/>
  <c r="N24" i="1"/>
  <c r="R24" i="1"/>
  <c r="N62" i="1"/>
  <c r="L62" i="1"/>
  <c r="L72" i="1"/>
  <c r="L92" i="1"/>
  <c r="T31" i="1"/>
  <c r="V31" i="1"/>
  <c r="P17" i="1"/>
  <c r="R17" i="1"/>
  <c r="L87" i="1"/>
  <c r="L95" i="1"/>
  <c r="P85" i="1"/>
  <c r="R85" i="1"/>
  <c r="V79" i="1"/>
  <c r="T79" i="1"/>
  <c r="T82" i="1"/>
  <c r="F16" i="3"/>
  <c r="H87" i="1"/>
  <c r="R84" i="1"/>
  <c r="P84" i="1"/>
  <c r="AD80" i="1"/>
  <c r="H91" i="1"/>
  <c r="R28" i="1"/>
  <c r="P28" i="1"/>
  <c r="N57" i="1"/>
  <c r="L57" i="1"/>
  <c r="L42" i="1"/>
  <c r="N42" i="1"/>
  <c r="R67" i="1"/>
  <c r="P67" i="1"/>
  <c r="T54" i="1"/>
  <c r="V54" i="1"/>
  <c r="D91" i="1"/>
  <c r="D12" i="3"/>
  <c r="F15" i="3"/>
  <c r="R41" i="1"/>
  <c r="P41" i="1"/>
  <c r="R56" i="1"/>
  <c r="P56" i="1"/>
  <c r="P38" i="1"/>
  <c r="R38" i="1"/>
  <c r="R68" i="1"/>
  <c r="P68" i="1"/>
  <c r="R36" i="1"/>
  <c r="P36" i="1"/>
  <c r="N35" i="1"/>
  <c r="L35" i="1"/>
  <c r="T29" i="1"/>
  <c r="V29" i="1"/>
  <c r="H92" i="1"/>
  <c r="E15" i="3"/>
  <c r="D15" i="3"/>
  <c r="D92" i="1"/>
  <c r="L51" i="1"/>
  <c r="N51" i="1"/>
  <c r="R70" i="1"/>
  <c r="P70" i="1"/>
  <c r="X44" i="1"/>
  <c r="Z44" i="1"/>
  <c r="AB44" i="1"/>
  <c r="N40" i="1"/>
  <c r="L40" i="1"/>
  <c r="T65" i="1"/>
  <c r="V65" i="1"/>
  <c r="D9" i="3"/>
  <c r="D90" i="1"/>
  <c r="V63" i="1"/>
  <c r="T63" i="1"/>
  <c r="L30" i="1"/>
  <c r="L33" i="1"/>
  <c r="N30" i="1"/>
  <c r="P55" i="1"/>
  <c r="R55" i="1"/>
  <c r="X52" i="1"/>
  <c r="Z52" i="1"/>
  <c r="AB52" i="1"/>
  <c r="Z61" i="1"/>
  <c r="AB61" i="1"/>
  <c r="X61" i="1"/>
  <c r="L49" i="1"/>
  <c r="N49" i="1"/>
  <c r="H33" i="1"/>
  <c r="R43" i="1"/>
  <c r="P43" i="1"/>
  <c r="P50" i="1"/>
  <c r="R50" i="1"/>
  <c r="R18" i="1"/>
  <c r="P18" i="1"/>
  <c r="R21" i="1"/>
  <c r="P21" i="1"/>
  <c r="N20" i="1"/>
  <c r="L20" i="1"/>
  <c r="N23" i="1"/>
  <c r="L23" i="1"/>
  <c r="N19" i="1"/>
  <c r="L19" i="1"/>
  <c r="P22" i="1"/>
  <c r="R22" i="1"/>
  <c r="E13" i="3"/>
  <c r="AD44" i="1"/>
  <c r="R16" i="1"/>
  <c r="P16" i="1"/>
  <c r="V37" i="1"/>
  <c r="T37" i="1"/>
  <c r="R62" i="1"/>
  <c r="P62" i="1"/>
  <c r="Z53" i="1"/>
  <c r="AB53" i="1"/>
  <c r="X53" i="1"/>
  <c r="AD53" i="1"/>
  <c r="P24" i="1"/>
  <c r="V17" i="1"/>
  <c r="T17" i="1"/>
  <c r="V39" i="1"/>
  <c r="T39" i="1"/>
  <c r="Z48" i="1"/>
  <c r="AB48" i="1"/>
  <c r="X48" i="1"/>
  <c r="AD48" i="1"/>
  <c r="Z69" i="1"/>
  <c r="AB69" i="1"/>
  <c r="X69" i="1"/>
  <c r="AD69" i="1"/>
  <c r="P64" i="1"/>
  <c r="R64" i="1"/>
  <c r="X31" i="1"/>
  <c r="Z31" i="1"/>
  <c r="AB31" i="1"/>
  <c r="AD31" i="1"/>
  <c r="H95" i="1"/>
  <c r="Z79" i="1"/>
  <c r="AB79" i="1"/>
  <c r="AB82" i="1"/>
  <c r="X79" i="1"/>
  <c r="X82" i="1"/>
  <c r="V85" i="1"/>
  <c r="T85" i="1"/>
  <c r="P87" i="1"/>
  <c r="V84" i="1"/>
  <c r="T84" i="1"/>
  <c r="E16" i="3"/>
  <c r="E9" i="3"/>
  <c r="V36" i="1"/>
  <c r="T36" i="1"/>
  <c r="V28" i="1"/>
  <c r="T28" i="1"/>
  <c r="R30" i="1"/>
  <c r="P30" i="1"/>
  <c r="X29" i="1"/>
  <c r="Z29" i="1"/>
  <c r="AB29" i="1"/>
  <c r="AD29" i="1"/>
  <c r="V56" i="1"/>
  <c r="T56" i="1"/>
  <c r="P72" i="1"/>
  <c r="V43" i="1"/>
  <c r="T43" i="1"/>
  <c r="R49" i="1"/>
  <c r="P49" i="1"/>
  <c r="T67" i="1"/>
  <c r="V67" i="1"/>
  <c r="T68" i="1"/>
  <c r="V68" i="1"/>
  <c r="H90" i="1"/>
  <c r="R40" i="1"/>
  <c r="P40" i="1"/>
  <c r="X54" i="1"/>
  <c r="Z54" i="1"/>
  <c r="AB54" i="1"/>
  <c r="AD54" i="1"/>
  <c r="P57" i="1"/>
  <c r="R57" i="1"/>
  <c r="X65" i="1"/>
  <c r="Z65" i="1"/>
  <c r="AB65" i="1"/>
  <c r="AD52" i="1"/>
  <c r="V38" i="1"/>
  <c r="T38" i="1"/>
  <c r="T55" i="1"/>
  <c r="V55" i="1"/>
  <c r="L59" i="1"/>
  <c r="T70" i="1"/>
  <c r="V70" i="1"/>
  <c r="V41" i="1"/>
  <c r="T41" i="1"/>
  <c r="Z63" i="1"/>
  <c r="AB63" i="1"/>
  <c r="X63" i="1"/>
  <c r="L46" i="1"/>
  <c r="L90" i="1"/>
  <c r="R42" i="1"/>
  <c r="P42" i="1"/>
  <c r="T50" i="1"/>
  <c r="V50" i="1"/>
  <c r="R35" i="1"/>
  <c r="P35" i="1"/>
  <c r="AD61" i="1"/>
  <c r="P51" i="1"/>
  <c r="R51" i="1"/>
  <c r="R20" i="1"/>
  <c r="P20" i="1"/>
  <c r="T21" i="1"/>
  <c r="V21" i="1"/>
  <c r="R23" i="1"/>
  <c r="P23" i="1"/>
  <c r="V24" i="1"/>
  <c r="T24" i="1"/>
  <c r="V18" i="1"/>
  <c r="T18" i="1"/>
  <c r="R19" i="1"/>
  <c r="P19" i="1"/>
  <c r="T22" i="1"/>
  <c r="V22" i="1"/>
  <c r="T62" i="1"/>
  <c r="T64" i="1"/>
  <c r="T72" i="1"/>
  <c r="V62" i="1"/>
  <c r="Z37" i="1"/>
  <c r="AB37" i="1"/>
  <c r="X37" i="1"/>
  <c r="AD37" i="1"/>
  <c r="T16" i="1"/>
  <c r="V16" i="1"/>
  <c r="V64" i="1"/>
  <c r="P59" i="1"/>
  <c r="X39" i="1"/>
  <c r="Z39" i="1"/>
  <c r="AB39" i="1"/>
  <c r="AD39" i="1"/>
  <c r="Z17" i="1"/>
  <c r="AB17" i="1"/>
  <c r="X17" i="1"/>
  <c r="AD17" i="1"/>
  <c r="AD63" i="1"/>
  <c r="AD65" i="1"/>
  <c r="T87" i="1"/>
  <c r="X84" i="1"/>
  <c r="Z84" i="1"/>
  <c r="AB84" i="1"/>
  <c r="P95" i="1"/>
  <c r="G16" i="3"/>
  <c r="X85" i="1"/>
  <c r="Z85" i="1"/>
  <c r="AB85" i="1"/>
  <c r="AD82" i="1"/>
  <c r="AD79" i="1"/>
  <c r="X38" i="1"/>
  <c r="Z38" i="1"/>
  <c r="AB38" i="1"/>
  <c r="AD38" i="1"/>
  <c r="X68" i="1"/>
  <c r="Z68" i="1"/>
  <c r="AB68" i="1"/>
  <c r="AD68" i="1"/>
  <c r="X41" i="1"/>
  <c r="Z41" i="1"/>
  <c r="AB41" i="1"/>
  <c r="AD41" i="1"/>
  <c r="P92" i="1"/>
  <c r="G15" i="3"/>
  <c r="X28" i="1"/>
  <c r="Z28" i="1"/>
  <c r="AB28" i="1"/>
  <c r="L91" i="1"/>
  <c r="F12" i="3"/>
  <c r="P91" i="1"/>
  <c r="G12" i="3"/>
  <c r="V30" i="1"/>
  <c r="T30" i="1"/>
  <c r="T33" i="1"/>
  <c r="Z55" i="1"/>
  <c r="AB55" i="1"/>
  <c r="X55" i="1"/>
  <c r="P33" i="1"/>
  <c r="Z70" i="1"/>
  <c r="AB70" i="1"/>
  <c r="X70" i="1"/>
  <c r="T49" i="1"/>
  <c r="V49" i="1"/>
  <c r="X36" i="1"/>
  <c r="Z36" i="1"/>
  <c r="AB36" i="1"/>
  <c r="V42" i="1"/>
  <c r="T42" i="1"/>
  <c r="F9" i="3"/>
  <c r="V40" i="1"/>
  <c r="T40" i="1"/>
  <c r="Z43" i="1"/>
  <c r="AB43" i="1"/>
  <c r="X43" i="1"/>
  <c r="AD43" i="1"/>
  <c r="Z56" i="1"/>
  <c r="AB56" i="1"/>
  <c r="X56" i="1"/>
  <c r="AD56" i="1"/>
  <c r="X50" i="1"/>
  <c r="Z50" i="1"/>
  <c r="AB50" i="1"/>
  <c r="V57" i="1"/>
  <c r="T57" i="1"/>
  <c r="X67" i="1"/>
  <c r="Z67" i="1"/>
  <c r="AB67" i="1"/>
  <c r="P46" i="1"/>
  <c r="T35" i="1"/>
  <c r="V35" i="1"/>
  <c r="V51" i="1"/>
  <c r="T51" i="1"/>
  <c r="V19" i="1"/>
  <c r="T19" i="1"/>
  <c r="X24" i="1"/>
  <c r="Z24" i="1"/>
  <c r="AB24" i="1"/>
  <c r="T20" i="1"/>
  <c r="V20" i="1"/>
  <c r="V23" i="1"/>
  <c r="T23" i="1"/>
  <c r="Z21" i="1"/>
  <c r="AB21" i="1"/>
  <c r="X21" i="1"/>
  <c r="X18" i="1"/>
  <c r="Z18" i="1"/>
  <c r="AB18" i="1"/>
  <c r="X22" i="1"/>
  <c r="Z22" i="1"/>
  <c r="AB22" i="1"/>
  <c r="T92" i="1"/>
  <c r="H15" i="3"/>
  <c r="AD24" i="1"/>
  <c r="AD70" i="1"/>
  <c r="Z62" i="1"/>
  <c r="AB62" i="1"/>
  <c r="Z64" i="1"/>
  <c r="AB64" i="1"/>
  <c r="AB72" i="1"/>
  <c r="X62" i="1"/>
  <c r="AD62" i="1"/>
  <c r="X64" i="1"/>
  <c r="AD64" i="1"/>
  <c r="AD22" i="1"/>
  <c r="Z16" i="1"/>
  <c r="AB16" i="1"/>
  <c r="X16" i="1"/>
  <c r="AD16" i="1"/>
  <c r="AD55" i="1"/>
  <c r="AD67" i="1"/>
  <c r="AD21" i="1"/>
  <c r="T95" i="1"/>
  <c r="H16" i="3"/>
  <c r="AD85" i="1"/>
  <c r="AB87" i="1"/>
  <c r="X87" i="1"/>
  <c r="AD84" i="1"/>
  <c r="AD87" i="1"/>
  <c r="X30" i="1"/>
  <c r="X33" i="1"/>
  <c r="AD50" i="1"/>
  <c r="X51" i="1"/>
  <c r="Z51" i="1"/>
  <c r="AB51" i="1"/>
  <c r="X49" i="1"/>
  <c r="Z49" i="1"/>
  <c r="AB49" i="1"/>
  <c r="Z57" i="1"/>
  <c r="AB57" i="1"/>
  <c r="AB59" i="1"/>
  <c r="Z30" i="1"/>
  <c r="AB30" i="1"/>
  <c r="AB33" i="1"/>
  <c r="AD30" i="1"/>
  <c r="X40" i="1"/>
  <c r="Z40" i="1"/>
  <c r="AB40" i="1"/>
  <c r="P90" i="1"/>
  <c r="G9" i="3"/>
  <c r="Z42" i="1"/>
  <c r="AB42" i="1"/>
  <c r="X42" i="1"/>
  <c r="AD28" i="1"/>
  <c r="X57" i="1"/>
  <c r="AD57" i="1"/>
  <c r="T59" i="1"/>
  <c r="T46" i="1"/>
  <c r="T90" i="1"/>
  <c r="AD36" i="1"/>
  <c r="X35" i="1"/>
  <c r="Z35" i="1"/>
  <c r="AB35" i="1"/>
  <c r="Z19" i="1"/>
  <c r="AB19" i="1"/>
  <c r="X19" i="1"/>
  <c r="X20" i="1"/>
  <c r="Z20" i="1"/>
  <c r="AB20" i="1"/>
  <c r="X23" i="1"/>
  <c r="Z23" i="1"/>
  <c r="AB23" i="1"/>
  <c r="AD23" i="1"/>
  <c r="AD18" i="1"/>
  <c r="AD19" i="1"/>
  <c r="X46" i="1"/>
  <c r="X72" i="1"/>
  <c r="AD42" i="1"/>
  <c r="AD20" i="1"/>
  <c r="AD40" i="1"/>
  <c r="X95" i="1"/>
  <c r="I16" i="3"/>
  <c r="AB95" i="1"/>
  <c r="J16" i="3"/>
  <c r="K16" i="3"/>
  <c r="AD95" i="1"/>
  <c r="AD33" i="1"/>
  <c r="X92" i="1"/>
  <c r="I15" i="3"/>
  <c r="AD72" i="1"/>
  <c r="T91" i="1"/>
  <c r="H12" i="3"/>
  <c r="AD35" i="1"/>
  <c r="X90" i="1"/>
  <c r="I9" i="3"/>
  <c r="AB46" i="1"/>
  <c r="J9" i="3"/>
  <c r="AB92" i="1"/>
  <c r="J15" i="3"/>
  <c r="AB91" i="1"/>
  <c r="J12" i="3"/>
  <c r="H9" i="3"/>
  <c r="X59" i="1"/>
  <c r="AD59" i="1"/>
  <c r="AD49" i="1"/>
  <c r="AD51" i="1"/>
  <c r="AB90" i="1"/>
  <c r="AD90" i="1"/>
  <c r="K9" i="3"/>
  <c r="I12" i="3"/>
  <c r="K12" i="3"/>
  <c r="K15" i="3"/>
  <c r="AD92" i="1"/>
  <c r="AD46" i="1"/>
  <c r="X91" i="1"/>
  <c r="AD91" i="1"/>
  <c r="AD12" i="1" l="1"/>
  <c r="AD113" i="1"/>
  <c r="AD111" i="1"/>
  <c r="D14" i="3"/>
  <c r="K14" i="3" s="1"/>
  <c r="H15" i="1"/>
  <c r="H26" i="1" s="1"/>
  <c r="H102" i="1"/>
  <c r="H89" i="1"/>
  <c r="H103" i="1" s="1"/>
  <c r="E17" i="3" s="1"/>
  <c r="E19" i="3" s="1"/>
  <c r="E10" i="3"/>
  <c r="E18" i="3" s="1"/>
  <c r="L15" i="1"/>
  <c r="L26" i="1" s="1"/>
  <c r="N15" i="1"/>
  <c r="D89" i="1"/>
  <c r="D10" i="3"/>
  <c r="D102" i="1"/>
  <c r="R75" i="1"/>
  <c r="P75" i="1"/>
  <c r="P94" i="1" s="1"/>
  <c r="R74" i="1"/>
  <c r="P74" i="1"/>
  <c r="L75" i="1"/>
  <c r="L77" i="1"/>
  <c r="D18" i="3" l="1"/>
  <c r="L89" i="1"/>
  <c r="F10" i="3"/>
  <c r="H104" i="1"/>
  <c r="H149" i="1" s="1"/>
  <c r="D103" i="1"/>
  <c r="D17" i="3" s="1"/>
  <c r="D19" i="3" s="1"/>
  <c r="P15" i="1"/>
  <c r="P26" i="1" s="1"/>
  <c r="R15" i="1"/>
  <c r="V75" i="1"/>
  <c r="T75" i="1"/>
  <c r="T94" i="1" s="1"/>
  <c r="F13" i="3"/>
  <c r="L102" i="1"/>
  <c r="E20" i="3"/>
  <c r="P77" i="1"/>
  <c r="P93" i="1"/>
  <c r="V74" i="1"/>
  <c r="T74" i="1"/>
  <c r="L94" i="1"/>
  <c r="D104" i="1" l="1"/>
  <c r="H143" i="1"/>
  <c r="T15" i="1"/>
  <c r="V15" i="1"/>
  <c r="P89" i="1"/>
  <c r="G10" i="3"/>
  <c r="D20" i="3"/>
  <c r="D46" i="3" s="1"/>
  <c r="E46" i="3"/>
  <c r="G13" i="3"/>
  <c r="G18" i="3" s="1"/>
  <c r="P102" i="1"/>
  <c r="Z75" i="1"/>
  <c r="AB75" i="1" s="1"/>
  <c r="AB94" i="1" s="1"/>
  <c r="X75" i="1"/>
  <c r="Z74" i="1"/>
  <c r="AB74" i="1" s="1"/>
  <c r="X74" i="1"/>
  <c r="F18" i="3"/>
  <c r="L103" i="1"/>
  <c r="T93" i="1"/>
  <c r="T77" i="1"/>
  <c r="H150" i="1"/>
  <c r="D47" i="3" l="1"/>
  <c r="X15" i="1"/>
  <c r="X26" i="1" s="1"/>
  <c r="Z15" i="1"/>
  <c r="AB15" i="1" s="1"/>
  <c r="AB26" i="1" s="1"/>
  <c r="P103" i="1"/>
  <c r="G17" i="3" s="1"/>
  <c r="G19" i="3" s="1"/>
  <c r="G20" i="3" s="1"/>
  <c r="G46" i="3" s="1"/>
  <c r="G47" i="3" s="1"/>
  <c r="T26" i="1"/>
  <c r="AD15" i="1"/>
  <c r="D149" i="1"/>
  <c r="D150" i="1" s="1"/>
  <c r="D143" i="1"/>
  <c r="H13" i="3"/>
  <c r="X93" i="1"/>
  <c r="X77" i="1"/>
  <c r="X94" i="1"/>
  <c r="AD94" i="1" s="1"/>
  <c r="AD75" i="1"/>
  <c r="AB77" i="1"/>
  <c r="AB93" i="1"/>
  <c r="F17" i="3"/>
  <c r="AD74" i="1"/>
  <c r="L104" i="1"/>
  <c r="H151" i="1"/>
  <c r="E47" i="3"/>
  <c r="D151" i="1" l="1"/>
  <c r="D51" i="3" s="1"/>
  <c r="H10" i="3"/>
  <c r="H18" i="3" s="1"/>
  <c r="T89" i="1"/>
  <c r="AD26" i="1"/>
  <c r="T102" i="1"/>
  <c r="D49" i="3"/>
  <c r="D48" i="3"/>
  <c r="D50" i="3" s="1"/>
  <c r="P104" i="1"/>
  <c r="J10" i="3"/>
  <c r="AB89" i="1"/>
  <c r="AB103" i="1" s="1"/>
  <c r="J17" i="3" s="1"/>
  <c r="J19" i="3" s="1"/>
  <c r="X89" i="1"/>
  <c r="X103" i="1" s="1"/>
  <c r="I10" i="3"/>
  <c r="E49" i="3"/>
  <c r="E48" i="3"/>
  <c r="F19" i="3"/>
  <c r="L143" i="1"/>
  <c r="L149" i="1"/>
  <c r="J13" i="3"/>
  <c r="AB102" i="1"/>
  <c r="AD93" i="1"/>
  <c r="AD77" i="1"/>
  <c r="G48" i="3"/>
  <c r="G50" i="3" s="1"/>
  <c r="G49" i="3"/>
  <c r="X102" i="1"/>
  <c r="I13" i="3"/>
  <c r="E51" i="3"/>
  <c r="K13" i="3"/>
  <c r="K10" i="3" l="1"/>
  <c r="K18" i="3" s="1"/>
  <c r="AB104" i="1"/>
  <c r="AB149" i="1" s="1"/>
  <c r="AB150" i="1" s="1"/>
  <c r="P149" i="1"/>
  <c r="P150" i="1" s="1"/>
  <c r="P143" i="1"/>
  <c r="J18" i="3"/>
  <c r="J20" i="3" s="1"/>
  <c r="J46" i="3" s="1"/>
  <c r="J47" i="3" s="1"/>
  <c r="T103" i="1"/>
  <c r="H17" i="3" s="1"/>
  <c r="H19" i="3" s="1"/>
  <c r="H20" i="3" s="1"/>
  <c r="H46" i="3" s="1"/>
  <c r="H47" i="3" s="1"/>
  <c r="AD89" i="1"/>
  <c r="I18" i="3"/>
  <c r="L150" i="1"/>
  <c r="I17" i="3"/>
  <c r="F20" i="3"/>
  <c r="X104" i="1"/>
  <c r="AD102" i="1"/>
  <c r="E50" i="3"/>
  <c r="P151" i="1" l="1"/>
  <c r="G51" i="3" s="1"/>
  <c r="T104" i="1"/>
  <c r="AD104" i="1" s="1"/>
  <c r="AD103" i="1"/>
  <c r="AB143" i="1"/>
  <c r="AB151" i="1" s="1"/>
  <c r="J51" i="3" s="1"/>
  <c r="X149" i="1"/>
  <c r="X143" i="1"/>
  <c r="J49" i="3"/>
  <c r="J48" i="3"/>
  <c r="J50" i="3" s="1"/>
  <c r="F46" i="3"/>
  <c r="H48" i="3"/>
  <c r="H50" i="3" s="1"/>
  <c r="H49" i="3"/>
  <c r="I19" i="3"/>
  <c r="K17" i="3"/>
  <c r="L151" i="1"/>
  <c r="T143" i="1" l="1"/>
  <c r="T149" i="1"/>
  <c r="T150" i="1" s="1"/>
  <c r="F47" i="3"/>
  <c r="AD143" i="1"/>
  <c r="X150" i="1"/>
  <c r="I20" i="3"/>
  <c r="K19" i="3"/>
  <c r="F51" i="3"/>
  <c r="AD149" i="1" l="1"/>
  <c r="AD150" i="1"/>
  <c r="T151" i="1"/>
  <c r="H51" i="3" s="1"/>
  <c r="I46" i="3"/>
  <c r="K20" i="3"/>
  <c r="X151" i="1"/>
  <c r="F48" i="3"/>
  <c r="F49" i="3"/>
  <c r="F50" i="3" l="1"/>
  <c r="I51" i="3"/>
  <c r="AD151" i="1"/>
  <c r="K51" i="3" s="1"/>
  <c r="I47" i="3"/>
  <c r="K46" i="3"/>
  <c r="I48" i="3" l="1"/>
  <c r="I49" i="3"/>
  <c r="K49" i="3" s="1"/>
  <c r="K47" i="3"/>
  <c r="K48" i="3" l="1"/>
  <c r="K50" i="3" s="1"/>
  <c r="I50" i="3"/>
</calcChain>
</file>

<file path=xl/sharedStrings.xml><?xml version="1.0" encoding="utf-8"?>
<sst xmlns="http://schemas.openxmlformats.org/spreadsheetml/2006/main" count="472" uniqueCount="231">
  <si>
    <t>Consultants</t>
  </si>
  <si>
    <t>Total Other Costs</t>
  </si>
  <si>
    <t>Modified Total Direct Costs</t>
  </si>
  <si>
    <t>Total Direct Cost</t>
  </si>
  <si>
    <t>Facilities &amp; Administrative Costs</t>
  </si>
  <si>
    <t>@</t>
  </si>
  <si>
    <t>Total Budget</t>
  </si>
  <si>
    <t>Total</t>
  </si>
  <si>
    <t>Start Date</t>
  </si>
  <si>
    <t>End Date</t>
  </si>
  <si>
    <t>Budget Item</t>
  </si>
  <si>
    <t>Months in FY</t>
  </si>
  <si>
    <t>Summer Rsch</t>
  </si>
  <si>
    <t>Base</t>
  </si>
  <si>
    <t>Amount</t>
  </si>
  <si>
    <t>Total Summer Research</t>
  </si>
  <si>
    <t>months</t>
  </si>
  <si>
    <t>Staff</t>
  </si>
  <si>
    <t>Staff #1</t>
  </si>
  <si>
    <t>Staff #2</t>
  </si>
  <si>
    <t>Total Staff</t>
  </si>
  <si>
    <t>Post Docs</t>
  </si>
  <si>
    <t>Post Doc #1</t>
  </si>
  <si>
    <t>Post Doc #2</t>
  </si>
  <si>
    <t>Graduate Students</t>
  </si>
  <si>
    <t>Rate/mo</t>
  </si>
  <si>
    <t>Research Assistant(s) - AY</t>
  </si>
  <si>
    <t>Research Assistant(s) - Summer</t>
  </si>
  <si>
    <t>Total Research Assistants</t>
  </si>
  <si>
    <t>Undergraduate Students</t>
  </si>
  <si>
    <t>Rate/hr</t>
  </si>
  <si>
    <t>hours</t>
  </si>
  <si>
    <t>Student(s) - AY</t>
  </si>
  <si>
    <t>Student(s) - Summer</t>
  </si>
  <si>
    <t>Total Undergraduate Students</t>
  </si>
  <si>
    <t>Rate</t>
  </si>
  <si>
    <t>Rsch Fac &amp; Release Time</t>
  </si>
  <si>
    <t>RAs &amp; Undergraduate Students</t>
  </si>
  <si>
    <t># of RAs</t>
  </si>
  <si>
    <t>Unit Cost</t>
  </si>
  <si>
    <t>Rsch Asst - Fall health ins</t>
  </si>
  <si>
    <t>Rsch Asst - Sprg/Summer ins</t>
  </si>
  <si>
    <t>Total Fringe Benefits</t>
  </si>
  <si>
    <t>Total Salaries, Wages &amp; Fringe Benefits</t>
  </si>
  <si>
    <t>Travel</t>
  </si>
  <si>
    <t>Domestic</t>
  </si>
  <si>
    <t>Foreign</t>
  </si>
  <si>
    <t>Participant Costs</t>
  </si>
  <si>
    <t>Stipends</t>
  </si>
  <si>
    <t>Travel for participants</t>
  </si>
  <si>
    <t>Subsistence</t>
  </si>
  <si>
    <t>Other</t>
  </si>
  <si>
    <t>Total Participant Costs</t>
  </si>
  <si>
    <t>Other Costs</t>
  </si>
  <si>
    <t>Publication Costs</t>
  </si>
  <si>
    <t xml:space="preserve">Release Time </t>
  </si>
  <si>
    <t>Research Faculty</t>
  </si>
  <si>
    <t>Staff #3</t>
  </si>
  <si>
    <t>Staff #4</t>
  </si>
  <si>
    <t>Staff #5</t>
  </si>
  <si>
    <t>Staff #6</t>
  </si>
  <si>
    <t>Staff #7</t>
  </si>
  <si>
    <t>Staff #8</t>
  </si>
  <si>
    <t>Staff #9</t>
  </si>
  <si>
    <t>Post Doc #3</t>
  </si>
  <si>
    <t>Post Doc #4</t>
  </si>
  <si>
    <t>Post Doc #5</t>
  </si>
  <si>
    <t>Post Doc #6</t>
  </si>
  <si>
    <t>Post Doc #7</t>
  </si>
  <si>
    <t>Post Doc #8</t>
  </si>
  <si>
    <t>Post Doc #9</t>
  </si>
  <si>
    <t>Post Doc #10</t>
  </si>
  <si>
    <t>High School Students</t>
  </si>
  <si>
    <t>High School Student(s) - AY</t>
  </si>
  <si>
    <t>High School Student(s) - Summer</t>
  </si>
  <si>
    <t>Temporary employees or High School Students</t>
  </si>
  <si>
    <t>Subaward*</t>
  </si>
  <si>
    <t>Summer#3</t>
  </si>
  <si>
    <t>Summer#4</t>
  </si>
  <si>
    <t>Summer#5</t>
  </si>
  <si>
    <t>Summer#6</t>
  </si>
  <si>
    <t>Summer#7</t>
  </si>
  <si>
    <t>Summer#8</t>
  </si>
  <si>
    <t>Summer#9</t>
  </si>
  <si>
    <t>Summer#10</t>
  </si>
  <si>
    <t>Release#1</t>
  </si>
  <si>
    <t>Release#2</t>
  </si>
  <si>
    <t>Release#3</t>
  </si>
  <si>
    <t>Release#4</t>
  </si>
  <si>
    <t>Research#2</t>
  </si>
  <si>
    <t>Research#3</t>
  </si>
  <si>
    <t>Research#4</t>
  </si>
  <si>
    <t>Research#5</t>
  </si>
  <si>
    <t>Research#6</t>
  </si>
  <si>
    <t>Research#7</t>
  </si>
  <si>
    <t>Research#8</t>
  </si>
  <si>
    <t>Research#9</t>
  </si>
  <si>
    <t>Research#10</t>
  </si>
  <si>
    <t>Estimated Salary Increase:</t>
  </si>
  <si>
    <t>Estimated Tuition Increase</t>
  </si>
  <si>
    <t>Salaries</t>
  </si>
  <si>
    <t>Summer Research</t>
  </si>
  <si>
    <t>Total Release Time</t>
  </si>
  <si>
    <t>Total Research Faculty</t>
  </si>
  <si>
    <t>Staff #10</t>
  </si>
  <si>
    <t>Total Post Doc</t>
  </si>
  <si>
    <t>Post Doc</t>
  </si>
  <si>
    <t>Total High School Students</t>
  </si>
  <si>
    <t>Total Salaries &amp; Wages</t>
  </si>
  <si>
    <t>Total Travel</t>
  </si>
  <si>
    <t>* In the instance of a Subaward don't forget to add back in your F&amp;A for the 1st $25K of each subaward</t>
  </si>
  <si>
    <t>Fringe Benefits</t>
  </si>
  <si>
    <t>Effort %</t>
  </si>
  <si>
    <t>12 month/Effort Calculator</t>
  </si>
  <si>
    <t>9 month/Effort Calculator</t>
  </si>
  <si>
    <t>=Months</t>
  </si>
  <si>
    <t>Capital Equipment &gt;$5,000</t>
  </si>
  <si>
    <t>RAs &amp; Undergraduate Summer Salary</t>
  </si>
  <si>
    <t>Rsch Asst - Summer Only</t>
  </si>
  <si>
    <t>FY26</t>
  </si>
  <si>
    <t xml:space="preserve">Total Tuition and Fees </t>
  </si>
  <si>
    <t>FY27</t>
  </si>
  <si>
    <t>Participant Incentives</t>
  </si>
  <si>
    <t>FY28</t>
  </si>
  <si>
    <t>FY29</t>
  </si>
  <si>
    <t>Summer #2</t>
  </si>
  <si>
    <t>Link to Tuition and Fee Rates</t>
  </si>
  <si>
    <t>PI Org Code (if currently have one):</t>
  </si>
  <si>
    <t>FY30</t>
  </si>
  <si>
    <t>Materials and Supplies</t>
  </si>
  <si>
    <t>Telephone and Internet Costs</t>
  </si>
  <si>
    <t>*Per UNM guidelines, there are no modifiers on budgets with reduced F&amp;A unless otherwise stated in the solicitation. The reduced F&amp;A rate must be applied to total direct costs.</t>
  </si>
  <si>
    <t>*More information on Participant Support and Participant Incentives can be found at: http://osp.unm.edu/pi-resources/participant-support.html</t>
  </si>
  <si>
    <t>Enter Sunshine Appointment FTE</t>
  </si>
  <si>
    <t>Reasoned Base Salary at 1.0 FTE</t>
  </si>
  <si>
    <t>Monthly Rate at 12 months</t>
  </si>
  <si>
    <t>12 month 1% Minimum Effort</t>
  </si>
  <si>
    <t>0.12 months effort is 1%</t>
  </si>
  <si>
    <t>Monthly Rate at 9 months</t>
  </si>
  <si>
    <t>9 month 1% Minimum Effort</t>
  </si>
  <si>
    <t>0.09 months effort is 1%</t>
  </si>
  <si>
    <t xml:space="preserve"> Enter MyReports Base Salary</t>
  </si>
  <si>
    <t>AWARD BUDGET SHEET</t>
  </si>
  <si>
    <t>PI ORG CODE</t>
  </si>
  <si>
    <t>OVER-EXPENDITURE INDEX</t>
  </si>
  <si>
    <t>SPONSORING AGENCY</t>
  </si>
  <si>
    <t xml:space="preserve">PRINCIPAL INVESTIGATOR NAME  </t>
  </si>
  <si>
    <t>PROJECT TITLE</t>
  </si>
  <si>
    <t>SUBMITTING DEPT. NAME &amp; ORG CODE</t>
  </si>
  <si>
    <t>Budget Category</t>
  </si>
  <si>
    <t>Acct. Code</t>
  </si>
  <si>
    <t>Year 1</t>
  </si>
  <si>
    <t>Year 2</t>
  </si>
  <si>
    <t>Year 3</t>
  </si>
  <si>
    <t>Year 4</t>
  </si>
  <si>
    <t>Year 5</t>
  </si>
  <si>
    <t>Year 6</t>
  </si>
  <si>
    <t>Total    Amount</t>
    <phoneticPr fontId="2" type="noConversion"/>
  </si>
  <si>
    <t>Faculty</t>
  </si>
  <si>
    <t>(2000)</t>
  </si>
  <si>
    <t>Faculty Summer Research</t>
  </si>
  <si>
    <t>(2002)</t>
  </si>
  <si>
    <t>Extra Compensation</t>
  </si>
  <si>
    <t>(200C)</t>
  </si>
  <si>
    <t>All Staff</t>
  </si>
  <si>
    <t>(2020)</t>
  </si>
  <si>
    <t>RA, TA, GA, PA Student</t>
  </si>
  <si>
    <t>(20A0)</t>
  </si>
  <si>
    <t>RA &amp; PA Tuition Remission</t>
  </si>
  <si>
    <t>(20A1)</t>
    <phoneticPr fontId="2" type="noConversion"/>
  </si>
  <si>
    <t>Post Doctoral</t>
  </si>
  <si>
    <t>(20F0)</t>
  </si>
  <si>
    <t>Undergrad and High School Student</t>
  </si>
  <si>
    <t>(20J0)</t>
  </si>
  <si>
    <t>(21J0)</t>
  </si>
  <si>
    <t>Sub-Total Salary</t>
    <phoneticPr fontId="2" type="noConversion"/>
  </si>
  <si>
    <t>Total Fringe &amp; Insurance</t>
  </si>
  <si>
    <t>Total Salary+Fringe</t>
    <phoneticPr fontId="2" type="noConversion"/>
  </si>
  <si>
    <t>Domestic Travel</t>
  </si>
  <si>
    <t>(3820)</t>
  </si>
  <si>
    <t>International Travel</t>
  </si>
  <si>
    <t>(3840)</t>
  </si>
  <si>
    <t>Student Costs</t>
  </si>
  <si>
    <t>(4060)</t>
  </si>
  <si>
    <r>
      <t>Participant Incentives Gen</t>
    </r>
    <r>
      <rPr>
        <sz val="8"/>
        <color rgb="FFFF0000"/>
        <rFont val="Andalus"/>
      </rPr>
      <t>*</t>
    </r>
  </si>
  <si>
    <t>(4640)</t>
  </si>
  <si>
    <t>Participant Support Gen</t>
  </si>
  <si>
    <t>(4660)</t>
  </si>
  <si>
    <t>(49Z0)</t>
  </si>
  <si>
    <t>Telephone &amp; Internet Costs</t>
  </si>
  <si>
    <t>(6020)</t>
  </si>
  <si>
    <t>(6370)</t>
  </si>
  <si>
    <t>(63V0)</t>
  </si>
  <si>
    <t>Rent If Off Campus Rate Used (excl)</t>
  </si>
  <si>
    <t>(7060)</t>
  </si>
  <si>
    <t>F&amp;A On First $25,000 ONLY per each Subaward</t>
  </si>
  <si>
    <t>Equipment - Capital &gt; $5000 (excl)</t>
  </si>
  <si>
    <t>(9000)</t>
  </si>
  <si>
    <t>Total Direct Costs</t>
  </si>
  <si>
    <t>Modified Total Direct Costs</t>
    <phoneticPr fontId="2" type="noConversion"/>
  </si>
  <si>
    <t>F&amp;A Costs @</t>
  </si>
  <si>
    <t>(89Z0)</t>
  </si>
  <si>
    <t xml:space="preserve"> F&amp;A Costs @ </t>
  </si>
  <si>
    <t>GRAND TOTALS</t>
  </si>
  <si>
    <t>Check</t>
  </si>
  <si>
    <r>
      <t>*</t>
    </r>
    <r>
      <rPr>
        <b/>
        <sz val="8"/>
        <rFont val="Andalus"/>
      </rPr>
      <t>All sections highlighted in green are excluded from F&amp;A</t>
    </r>
  </si>
  <si>
    <t>*Participant Incentivees are NOT excluded from F&amp;A - More information on Partcipant Support and Participant Incentives can be found at http://osp.unm.edu/pi-resources/participant-support.html</t>
  </si>
  <si>
    <t>Year 7</t>
  </si>
  <si>
    <t>Streamlyne #</t>
  </si>
  <si>
    <t>Submitting Unit (Dept and Org):</t>
  </si>
  <si>
    <t>Project Title:</t>
  </si>
  <si>
    <t>Revised 07/2023</t>
  </si>
  <si>
    <t>*IF you modify the budget template the ABS will NOT match the budget.</t>
  </si>
  <si>
    <t>Rate/Cr Hr</t>
  </si>
  <si>
    <t>RA Tuition Compensation</t>
  </si>
  <si>
    <t># of semesters</t>
  </si>
  <si>
    <t># Cr Hrs</t>
  </si>
  <si>
    <t>Mandatory Student Fees</t>
  </si>
  <si>
    <t>To request a new PI org code go to:</t>
  </si>
  <si>
    <t>pmorgan@unm.edu</t>
  </si>
  <si>
    <t>SOE Curriculum Fees ($15/credit hour)</t>
  </si>
  <si>
    <t>SOE Differential Tuition Credit Fees .</t>
  </si>
  <si>
    <t>Lab Supplies</t>
  </si>
  <si>
    <t>(31S0)</t>
  </si>
  <si>
    <t xml:space="preserve">PI Name:  </t>
  </si>
  <si>
    <t xml:space="preserve">Agency: </t>
  </si>
  <si>
    <t>Research.#1</t>
  </si>
  <si>
    <t>Summer #1</t>
  </si>
  <si>
    <t>FY 25</t>
  </si>
  <si>
    <t>FY31</t>
  </si>
  <si>
    <t>($40 GPSA; $150 IT; $120 Athletic; $151 SHAC)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</si>
</sst>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164" formatCode="mm/dd/yy;@"/>
    <numFmt numFmtId="165" formatCode="0.0%"/>
    <numFmt numFmtId="166" formatCode="_([$$-409]* #,##0_);_([$$-409]* \(#,##0\);_([$$-409]* &quot;-&quot;??_);_(@_)"/>
    <numFmt numFmtId="167" formatCode="_([$$-409]* #,##0.00_);_([$$-409]* \(#,##0.00\);_([$$-409]* &quot;-&quot;??_);_(@_)"/>
    <numFmt numFmtId="168" formatCode="&quot;$&quot;#,##0"/>
    <numFmt numFmtId="169" formatCode="&quot;$&quot;#,##0.00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name val="Verdana"/>
      <family val="2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theme="0"/>
      <name val="Times New Roman"/>
      <family val="1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name val="Andalus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Calibri"/>
      <family val="2"/>
    </font>
    <font>
      <b/>
      <sz val="14"/>
      <name val="Andalus"/>
      <family val="1"/>
    </font>
    <font>
      <sz val="8"/>
      <name val="Andalus"/>
      <family val="1"/>
    </font>
    <font>
      <b/>
      <sz val="8"/>
      <name val="Andalus"/>
      <family val="1"/>
    </font>
    <font>
      <sz val="10"/>
      <name val="Andalus"/>
      <family val="1"/>
    </font>
    <font>
      <b/>
      <sz val="7"/>
      <name val="Andalus"/>
      <family val="1"/>
    </font>
    <font>
      <b/>
      <sz val="6"/>
      <name val="Andalus"/>
      <family val="1"/>
    </font>
    <font>
      <b/>
      <i/>
      <sz val="8"/>
      <name val="Andalus"/>
      <family val="1"/>
    </font>
    <font>
      <sz val="8"/>
      <color rgb="FFFF0000"/>
      <name val="Andalus"/>
    </font>
    <font>
      <sz val="5"/>
      <name val="Andalus"/>
      <family val="1"/>
    </font>
    <font>
      <b/>
      <u/>
      <sz val="8"/>
      <name val="Andalus"/>
      <family val="1"/>
    </font>
    <font>
      <sz val="8"/>
      <color indexed="8"/>
      <name val="Calibri"/>
      <family val="2"/>
    </font>
    <font>
      <b/>
      <sz val="8"/>
      <color rgb="FFFF0000"/>
      <name val="Andalus"/>
    </font>
    <font>
      <b/>
      <sz val="8"/>
      <name val="Andalus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28" fillId="0" borderId="0" applyNumberFormat="0" applyFill="0" applyBorder="0" applyAlignment="0" applyProtection="0"/>
  </cellStyleXfs>
  <cellXfs count="274">
    <xf numFmtId="0" fontId="0" fillId="0" borderId="0" xfId="0"/>
    <xf numFmtId="10" fontId="2" fillId="5" borderId="3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9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166" fontId="3" fillId="0" borderId="0" xfId="1" applyNumberFormat="1" applyFont="1"/>
    <xf numFmtId="37" fontId="3" fillId="8" borderId="0" xfId="1" applyNumberFormat="1" applyFont="1" applyFill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2" fillId="8" borderId="0" xfId="0" applyFont="1" applyFill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2" fillId="8" borderId="0" xfId="0" applyFont="1" applyFill="1" applyAlignment="1">
      <alignment horizontal="center" wrapText="1"/>
    </xf>
    <xf numFmtId="0" fontId="2" fillId="0" borderId="0" xfId="0" quotePrefix="1" applyFont="1" applyAlignment="1">
      <alignment horizontal="center"/>
    </xf>
    <xf numFmtId="10" fontId="7" fillId="3" borderId="0" xfId="0" applyNumberFormat="1" applyFont="1" applyFill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0" fontId="2" fillId="0" borderId="0" xfId="2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0" fontId="8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8" borderId="0" xfId="0" applyNumberFormat="1" applyFont="1" applyFill="1" applyAlignment="1">
      <alignment horizontal="center"/>
    </xf>
    <xf numFmtId="37" fontId="3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37" fontId="3" fillId="8" borderId="0" xfId="0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7" fontId="3" fillId="8" borderId="0" xfId="0" applyNumberFormat="1" applyFont="1" applyFill="1"/>
    <xf numFmtId="0" fontId="3" fillId="8" borderId="0" xfId="0" applyFont="1" applyFill="1"/>
    <xf numFmtId="37" fontId="3" fillId="0" borderId="0" xfId="0" applyNumberFormat="1" applyFont="1"/>
    <xf numFmtId="0" fontId="3" fillId="8" borderId="0" xfId="0" applyFont="1" applyFill="1" applyAlignment="1">
      <alignment horizontal="center"/>
    </xf>
    <xf numFmtId="166" fontId="3" fillId="5" borderId="0" xfId="1" applyNumberFormat="1" applyFont="1" applyFill="1"/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3" fillId="8" borderId="0" xfId="1" applyNumberFormat="1" applyFont="1" applyFill="1"/>
    <xf numFmtId="37" fontId="3" fillId="0" borderId="0" xfId="1" applyNumberFormat="1" applyFont="1"/>
    <xf numFmtId="0" fontId="3" fillId="6" borderId="0" xfId="0" applyFont="1" applyFill="1" applyAlignment="1">
      <alignment horizontal="center"/>
    </xf>
    <xf numFmtId="5" fontId="3" fillId="6" borderId="0" xfId="0" applyNumberFormat="1" applyFont="1" applyFill="1"/>
    <xf numFmtId="166" fontId="3" fillId="6" borderId="0" xfId="1" applyNumberFormat="1" applyFont="1" applyFill="1"/>
    <xf numFmtId="37" fontId="3" fillId="6" borderId="0" xfId="0" applyNumberFormat="1" applyFont="1" applyFill="1"/>
    <xf numFmtId="0" fontId="3" fillId="6" borderId="0" xfId="0" applyFont="1" applyFill="1"/>
    <xf numFmtId="37" fontId="3" fillId="2" borderId="0" xfId="0" applyNumberFormat="1" applyFont="1" applyFill="1" applyAlignment="1">
      <alignment horizontal="right"/>
    </xf>
    <xf numFmtId="39" fontId="3" fillId="0" borderId="0" xfId="0" applyNumberFormat="1" applyFont="1" applyAlignment="1">
      <alignment horizontal="center"/>
    </xf>
    <xf numFmtId="39" fontId="3" fillId="6" borderId="0" xfId="0" applyNumberFormat="1" applyFont="1" applyFill="1" applyAlignment="1">
      <alignment horizontal="right"/>
    </xf>
    <xf numFmtId="39" fontId="3" fillId="2" borderId="0" xfId="0" applyNumberFormat="1" applyFont="1" applyFill="1" applyAlignment="1">
      <alignment horizontal="right"/>
    </xf>
    <xf numFmtId="167" fontId="3" fillId="0" borderId="0" xfId="1" applyNumberFormat="1" applyFon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37" fontId="3" fillId="6" borderId="0" xfId="0" applyNumberFormat="1" applyFont="1" applyFill="1" applyAlignment="1">
      <alignment horizontal="center"/>
    </xf>
    <xf numFmtId="5" fontId="2" fillId="6" borderId="0" xfId="0" applyNumberFormat="1" applyFont="1" applyFill="1" applyAlignment="1">
      <alignment horizontal="right"/>
    </xf>
    <xf numFmtId="9" fontId="3" fillId="6" borderId="0" xfId="0" applyNumberFormat="1" applyFont="1" applyFill="1" applyAlignment="1">
      <alignment horizontal="center"/>
    </xf>
    <xf numFmtId="39" fontId="2" fillId="0" borderId="0" xfId="0" applyNumberFormat="1" applyFont="1" applyAlignment="1">
      <alignment horizontal="center"/>
    </xf>
    <xf numFmtId="0" fontId="6" fillId="6" borderId="0" xfId="0" applyFont="1" applyFill="1" applyAlignment="1">
      <alignment horizontal="right"/>
    </xf>
    <xf numFmtId="39" fontId="6" fillId="6" borderId="0" xfId="0" applyNumberFormat="1" applyFont="1" applyFill="1" applyAlignment="1">
      <alignment horizontal="center"/>
    </xf>
    <xf numFmtId="37" fontId="3" fillId="6" borderId="0" xfId="1" applyNumberFormat="1" applyFont="1" applyFill="1"/>
    <xf numFmtId="0" fontId="2" fillId="4" borderId="0" xfId="0" applyFont="1" applyFill="1"/>
    <xf numFmtId="166" fontId="3" fillId="7" borderId="0" xfId="1" applyNumberFormat="1" applyFont="1" applyFill="1"/>
    <xf numFmtId="37" fontId="2" fillId="8" borderId="0" xfId="1" applyNumberFormat="1" applyFont="1" applyFill="1"/>
    <xf numFmtId="37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quotePrefix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3" fillId="4" borderId="0" xfId="0" applyFont="1" applyFill="1"/>
    <xf numFmtId="166" fontId="3" fillId="8" borderId="0" xfId="1" applyNumberFormat="1" applyFont="1" applyFill="1" applyBorder="1" applyAlignment="1"/>
    <xf numFmtId="166" fontId="3" fillId="0" borderId="0" xfId="1" applyNumberFormat="1" applyFont="1" applyBorder="1" applyAlignment="1"/>
    <xf numFmtId="37" fontId="3" fillId="0" borderId="0" xfId="1" applyNumberFormat="1" applyFont="1" applyBorder="1" applyAlignment="1"/>
    <xf numFmtId="37" fontId="3" fillId="8" borderId="0" xfId="1" applyNumberFormat="1" applyFont="1" applyFill="1" applyBorder="1" applyAlignment="1"/>
    <xf numFmtId="37" fontId="3" fillId="0" borderId="0" xfId="0" applyNumberFormat="1" applyFont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/>
    </xf>
    <xf numFmtId="0" fontId="11" fillId="0" borderId="0" xfId="4" applyFont="1" applyAlignment="1">
      <alignment vertical="center" wrapText="1"/>
    </xf>
    <xf numFmtId="0" fontId="9" fillId="0" borderId="0" xfId="3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 wrapText="1"/>
    </xf>
    <xf numFmtId="166" fontId="3" fillId="0" borderId="0" xfId="1" applyNumberFormat="1" applyFont="1" applyFill="1"/>
    <xf numFmtId="166" fontId="3" fillId="4" borderId="0" xfId="1" applyNumberFormat="1" applyFont="1" applyFill="1"/>
    <xf numFmtId="37" fontId="3" fillId="4" borderId="0" xfId="1" applyNumberFormat="1" applyFont="1" applyFill="1"/>
    <xf numFmtId="0" fontId="13" fillId="4" borderId="0" xfId="0" applyFont="1" applyFill="1"/>
    <xf numFmtId="0" fontId="9" fillId="4" borderId="0" xfId="3" applyFill="1"/>
    <xf numFmtId="0" fontId="14" fillId="0" borderId="9" xfId="0" applyFont="1" applyBorder="1" applyAlignment="1">
      <alignment horizontal="right"/>
    </xf>
    <xf numFmtId="168" fontId="14" fillId="9" borderId="10" xfId="0" applyNumberFormat="1" applyFont="1" applyFill="1" applyBorder="1" applyAlignment="1">
      <alignment horizontal="right"/>
    </xf>
    <xf numFmtId="0" fontId="14" fillId="0" borderId="0" xfId="0" applyFont="1"/>
    <xf numFmtId="0" fontId="14" fillId="0" borderId="11" xfId="0" applyFont="1" applyBorder="1" applyAlignment="1">
      <alignment horizontal="right"/>
    </xf>
    <xf numFmtId="0" fontId="14" fillId="9" borderId="12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right"/>
    </xf>
    <xf numFmtId="168" fontId="14" fillId="10" borderId="10" xfId="0" applyNumberFormat="1" applyFont="1" applyFill="1" applyBorder="1" applyAlignment="1">
      <alignment horizontal="right"/>
    </xf>
    <xf numFmtId="169" fontId="14" fillId="0" borderId="0" xfId="0" applyNumberFormat="1" applyFont="1"/>
    <xf numFmtId="0" fontId="14" fillId="6" borderId="9" xfId="0" applyFont="1" applyFill="1" applyBorder="1" applyAlignment="1">
      <alignment horizontal="right"/>
    </xf>
    <xf numFmtId="168" fontId="14" fillId="6" borderId="10" xfId="0" applyNumberFormat="1" applyFont="1" applyFill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168" fontId="14" fillId="6" borderId="14" xfId="0" applyNumberFormat="1" applyFont="1" applyFill="1" applyBorder="1" applyAlignment="1">
      <alignment horizontal="right"/>
    </xf>
    <xf numFmtId="0" fontId="14" fillId="6" borderId="15" xfId="0" applyFont="1" applyFill="1" applyBorder="1"/>
    <xf numFmtId="0" fontId="14" fillId="11" borderId="9" xfId="0" applyFont="1" applyFill="1" applyBorder="1" applyAlignment="1">
      <alignment horizontal="right"/>
    </xf>
    <xf numFmtId="168" fontId="14" fillId="11" borderId="10" xfId="0" applyNumberFormat="1" applyFont="1" applyFill="1" applyBorder="1" applyAlignment="1">
      <alignment horizontal="right"/>
    </xf>
    <xf numFmtId="0" fontId="14" fillId="11" borderId="11" xfId="0" applyFont="1" applyFill="1" applyBorder="1" applyAlignment="1">
      <alignment horizontal="right"/>
    </xf>
    <xf numFmtId="168" fontId="14" fillId="11" borderId="14" xfId="0" applyNumberFormat="1" applyFont="1" applyFill="1" applyBorder="1" applyAlignment="1">
      <alignment horizontal="right"/>
    </xf>
    <xf numFmtId="0" fontId="14" fillId="11" borderId="15" xfId="0" applyFont="1" applyFill="1" applyBorder="1"/>
    <xf numFmtId="0" fontId="16" fillId="0" borderId="0" xfId="4" applyFont="1"/>
    <xf numFmtId="0" fontId="17" fillId="0" borderId="20" xfId="4" applyFont="1" applyBorder="1" applyAlignment="1">
      <alignment horizont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16" fillId="0" borderId="0" xfId="4" applyFont="1" applyAlignment="1">
      <alignment horizontal="center"/>
    </xf>
    <xf numFmtId="0" fontId="20" fillId="0" borderId="39" xfId="4" applyFont="1" applyBorder="1" applyAlignment="1">
      <alignment horizontal="center" vertical="center"/>
    </xf>
    <xf numFmtId="49" fontId="16" fillId="12" borderId="41" xfId="4" applyNumberFormat="1" applyFont="1" applyFill="1" applyBorder="1" applyAlignment="1">
      <alignment horizontal="center" vertical="center" wrapText="1"/>
    </xf>
    <xf numFmtId="168" fontId="16" fillId="12" borderId="41" xfId="4" applyNumberFormat="1" applyFont="1" applyFill="1" applyBorder="1" applyAlignment="1" applyProtection="1">
      <alignment horizontal="right" vertical="center"/>
      <protection locked="0"/>
    </xf>
    <xf numFmtId="168" fontId="17" fillId="12" borderId="42" xfId="4" applyNumberFormat="1" applyFont="1" applyFill="1" applyBorder="1" applyAlignment="1">
      <alignment horizontal="right" vertical="center"/>
    </xf>
    <xf numFmtId="0" fontId="16" fillId="13" borderId="0" xfId="4" applyFont="1" applyFill="1"/>
    <xf numFmtId="49" fontId="16" fillId="12" borderId="45" xfId="4" applyNumberFormat="1" applyFont="1" applyFill="1" applyBorder="1" applyAlignment="1">
      <alignment horizontal="center" vertical="center" wrapText="1"/>
    </xf>
    <xf numFmtId="168" fontId="16" fillId="12" borderId="45" xfId="4" applyNumberFormat="1" applyFont="1" applyFill="1" applyBorder="1" applyAlignment="1" applyProtection="1">
      <alignment horizontal="right" vertical="center"/>
      <protection locked="0"/>
    </xf>
    <xf numFmtId="168" fontId="17" fillId="12" borderId="46" xfId="4" applyNumberFormat="1" applyFont="1" applyFill="1" applyBorder="1" applyAlignment="1">
      <alignment horizontal="right" vertical="center"/>
    </xf>
    <xf numFmtId="49" fontId="16" fillId="14" borderId="45" xfId="4" applyNumberFormat="1" applyFont="1" applyFill="1" applyBorder="1" applyAlignment="1">
      <alignment horizontal="center" vertical="center" wrapText="1"/>
    </xf>
    <xf numFmtId="168" fontId="16" fillId="14" borderId="45" xfId="4" applyNumberFormat="1" applyFont="1" applyFill="1" applyBorder="1" applyAlignment="1" applyProtection="1">
      <alignment horizontal="right" vertical="center"/>
      <protection locked="0"/>
    </xf>
    <xf numFmtId="168" fontId="17" fillId="14" borderId="46" xfId="4" applyNumberFormat="1" applyFont="1" applyFill="1" applyBorder="1" applyAlignment="1">
      <alignment horizontal="right" vertical="center"/>
    </xf>
    <xf numFmtId="1" fontId="16" fillId="0" borderId="0" xfId="4" applyNumberFormat="1" applyFont="1"/>
    <xf numFmtId="49" fontId="16" fillId="0" borderId="30" xfId="4" applyNumberFormat="1" applyFont="1" applyBorder="1" applyAlignment="1">
      <alignment vertical="center" wrapText="1"/>
    </xf>
    <xf numFmtId="168" fontId="16" fillId="0" borderId="30" xfId="4" applyNumberFormat="1" applyFont="1" applyBorder="1" applyAlignment="1">
      <alignment horizontal="right" vertical="center" wrapText="1"/>
    </xf>
    <xf numFmtId="168" fontId="17" fillId="0" borderId="46" xfId="4" applyNumberFormat="1" applyFont="1" applyBorder="1" applyAlignment="1">
      <alignment horizontal="right" vertical="center" wrapText="1"/>
    </xf>
    <xf numFmtId="49" fontId="16" fillId="0" borderId="45" xfId="4" applyNumberFormat="1" applyFont="1" applyBorder="1" applyAlignment="1">
      <alignment vertical="center" wrapText="1"/>
    </xf>
    <xf numFmtId="168" fontId="16" fillId="0" borderId="45" xfId="4" applyNumberFormat="1" applyFont="1" applyBorder="1" applyAlignment="1">
      <alignment horizontal="right" vertical="center" wrapText="1"/>
    </xf>
    <xf numFmtId="49" fontId="16" fillId="15" borderId="39" xfId="4" applyNumberFormat="1" applyFont="1" applyFill="1" applyBorder="1" applyAlignment="1">
      <alignment vertical="center" wrapText="1"/>
    </xf>
    <xf numFmtId="168" fontId="16" fillId="15" borderId="33" xfId="4" applyNumberFormat="1" applyFont="1" applyFill="1" applyBorder="1" applyAlignment="1">
      <alignment horizontal="right" vertical="center" wrapText="1"/>
    </xf>
    <xf numFmtId="168" fontId="17" fillId="15" borderId="34" xfId="4" applyNumberFormat="1" applyFont="1" applyFill="1" applyBorder="1" applyAlignment="1">
      <alignment horizontal="right" vertical="center" wrapText="1"/>
    </xf>
    <xf numFmtId="49" fontId="16" fillId="13" borderId="41" xfId="4" applyNumberFormat="1" applyFont="1" applyFill="1" applyBorder="1" applyAlignment="1">
      <alignment horizontal="center" vertical="center" wrapText="1"/>
    </xf>
    <xf numFmtId="168" fontId="16" fillId="13" borderId="41" xfId="4" applyNumberFormat="1" applyFont="1" applyFill="1" applyBorder="1" applyAlignment="1" applyProtection="1">
      <alignment horizontal="right" vertical="center"/>
      <protection locked="0"/>
    </xf>
    <xf numFmtId="168" fontId="17" fillId="13" borderId="42" xfId="4" applyNumberFormat="1" applyFont="1" applyFill="1" applyBorder="1" applyAlignment="1">
      <alignment horizontal="right" vertical="center"/>
    </xf>
    <xf numFmtId="49" fontId="16" fillId="13" borderId="45" xfId="4" applyNumberFormat="1" applyFont="1" applyFill="1" applyBorder="1" applyAlignment="1">
      <alignment horizontal="center" vertical="center" wrapText="1"/>
    </xf>
    <xf numFmtId="168" fontId="16" fillId="13" borderId="45" xfId="4" applyNumberFormat="1" applyFont="1" applyFill="1" applyBorder="1" applyAlignment="1" applyProtection="1">
      <alignment horizontal="right" vertical="center"/>
      <protection locked="0"/>
    </xf>
    <xf numFmtId="168" fontId="17" fillId="13" borderId="46" xfId="4" applyNumberFormat="1" applyFont="1" applyFill="1" applyBorder="1" applyAlignment="1">
      <alignment horizontal="right" vertical="center"/>
    </xf>
    <xf numFmtId="49" fontId="16" fillId="13" borderId="49" xfId="4" applyNumberFormat="1" applyFont="1" applyFill="1" applyBorder="1" applyAlignment="1">
      <alignment horizontal="center" vertical="center" wrapText="1"/>
    </xf>
    <xf numFmtId="168" fontId="16" fillId="13" borderId="49" xfId="4" applyNumberFormat="1" applyFont="1" applyFill="1" applyBorder="1" applyAlignment="1" applyProtection="1">
      <alignment horizontal="right" vertical="center"/>
      <protection locked="0"/>
    </xf>
    <xf numFmtId="168" fontId="17" fillId="13" borderId="50" xfId="4" applyNumberFormat="1" applyFont="1" applyFill="1" applyBorder="1" applyAlignment="1">
      <alignment horizontal="right" vertical="center"/>
    </xf>
    <xf numFmtId="0" fontId="16" fillId="0" borderId="30" xfId="4" applyFont="1" applyBorder="1" applyAlignment="1">
      <alignment horizontal="center" vertical="center" wrapText="1"/>
    </xf>
    <xf numFmtId="168" fontId="16" fillId="0" borderId="30" xfId="4" applyNumberFormat="1" applyFont="1" applyBorder="1" applyAlignment="1" applyProtection="1">
      <alignment horizontal="right" vertical="center"/>
      <protection hidden="1"/>
    </xf>
    <xf numFmtId="168" fontId="17" fillId="0" borderId="31" xfId="4" applyNumberFormat="1" applyFont="1" applyBorder="1" applyAlignment="1" applyProtection="1">
      <alignment horizontal="right" vertical="center"/>
      <protection hidden="1"/>
    </xf>
    <xf numFmtId="49" fontId="17" fillId="0" borderId="47" xfId="4" applyNumberFormat="1" applyFont="1" applyBorder="1" applyAlignment="1">
      <alignment horizontal="center" vertical="center"/>
    </xf>
    <xf numFmtId="0" fontId="16" fillId="0" borderId="45" xfId="4" applyFont="1" applyBorder="1" applyAlignment="1">
      <alignment horizontal="center" vertical="center" wrapText="1"/>
    </xf>
    <xf numFmtId="168" fontId="16" fillId="0" borderId="45" xfId="4" applyNumberFormat="1" applyFont="1" applyBorder="1" applyAlignment="1" applyProtection="1">
      <alignment horizontal="right" vertical="center"/>
      <protection locked="0"/>
    </xf>
    <xf numFmtId="168" fontId="17" fillId="0" borderId="46" xfId="4" applyNumberFormat="1" applyFont="1" applyBorder="1" applyAlignment="1" applyProtection="1">
      <alignment horizontal="right" vertical="center"/>
      <protection locked="0"/>
    </xf>
    <xf numFmtId="165" fontId="17" fillId="16" borderId="45" xfId="4" applyNumberFormat="1" applyFont="1" applyFill="1" applyBorder="1" applyAlignment="1">
      <alignment horizontal="center" vertical="center"/>
    </xf>
    <xf numFmtId="0" fontId="17" fillId="0" borderId="48" xfId="4" applyFont="1" applyBorder="1" applyAlignment="1">
      <alignment horizontal="center" vertical="center" wrapText="1"/>
    </xf>
    <xf numFmtId="165" fontId="24" fillId="16" borderId="49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49" xfId="4" applyFont="1" applyBorder="1" applyAlignment="1">
      <alignment horizontal="center" vertical="center" wrapText="1"/>
    </xf>
    <xf numFmtId="168" fontId="16" fillId="0" borderId="49" xfId="4" applyNumberFormat="1" applyFont="1" applyBorder="1" applyAlignment="1" applyProtection="1">
      <alignment horizontal="right" vertical="center"/>
      <protection hidden="1"/>
    </xf>
    <xf numFmtId="168" fontId="17" fillId="0" borderId="50" xfId="4" applyNumberFormat="1" applyFont="1" applyBorder="1" applyAlignment="1" applyProtection="1">
      <alignment horizontal="right" vertical="center"/>
      <protection hidden="1"/>
    </xf>
    <xf numFmtId="0" fontId="17" fillId="17" borderId="22" xfId="4" applyFont="1" applyFill="1" applyBorder="1" applyAlignment="1">
      <alignment horizontal="center" vertical="center" wrapText="1"/>
    </xf>
    <xf numFmtId="168" fontId="17" fillId="17" borderId="22" xfId="4" applyNumberFormat="1" applyFont="1" applyFill="1" applyBorder="1" applyAlignment="1" applyProtection="1">
      <alignment horizontal="right" vertical="center"/>
      <protection hidden="1"/>
    </xf>
    <xf numFmtId="168" fontId="17" fillId="17" borderId="23" xfId="4" applyNumberFormat="1" applyFont="1" applyFill="1" applyBorder="1" applyAlignment="1" applyProtection="1">
      <alignment horizontal="right" vertical="center"/>
      <protection hidden="1"/>
    </xf>
    <xf numFmtId="0" fontId="25" fillId="0" borderId="0" xfId="0" applyFont="1"/>
    <xf numFmtId="168" fontId="25" fillId="0" borderId="0" xfId="0" applyNumberFormat="1" applyFont="1"/>
    <xf numFmtId="0" fontId="26" fillId="0" borderId="0" xfId="4" applyFont="1" applyAlignment="1" applyProtection="1">
      <alignment vertical="center"/>
      <protection locked="0"/>
    </xf>
    <xf numFmtId="0" fontId="16" fillId="0" borderId="0" xfId="4" applyFont="1" applyAlignment="1" applyProtection="1">
      <alignment vertical="center"/>
      <protection locked="0"/>
    </xf>
    <xf numFmtId="0" fontId="16" fillId="0" borderId="0" xfId="4" applyFont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/>
      <protection locked="0"/>
    </xf>
    <xf numFmtId="0" fontId="16" fillId="0" borderId="0" xfId="4" applyFont="1" applyAlignment="1">
      <alignment horizontal="right"/>
    </xf>
    <xf numFmtId="49" fontId="16" fillId="0" borderId="0" xfId="4" applyNumberFormat="1" applyFont="1" applyAlignment="1">
      <alignment horizontal="left" vertical="center"/>
    </xf>
    <xf numFmtId="49" fontId="16" fillId="0" borderId="0" xfId="4" applyNumberFormat="1" applyFont="1" applyAlignment="1" applyProtection="1">
      <alignment horizontal="center" vertical="center"/>
      <protection locked="0"/>
    </xf>
    <xf numFmtId="0" fontId="17" fillId="0" borderId="25" xfId="4" applyFont="1" applyBorder="1" applyAlignment="1">
      <alignment horizontal="center"/>
    </xf>
    <xf numFmtId="0" fontId="18" fillId="9" borderId="19" xfId="4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49" fontId="18" fillId="5" borderId="24" xfId="4" applyNumberFormat="1" applyFont="1" applyFill="1" applyBorder="1" applyAlignment="1">
      <alignment horizontal="center" vertical="center"/>
    </xf>
    <xf numFmtId="0" fontId="3" fillId="5" borderId="0" xfId="1" applyNumberFormat="1" applyFont="1" applyFill="1"/>
    <xf numFmtId="10" fontId="3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7" fontId="3" fillId="0" borderId="0" xfId="1" applyNumberFormat="1" applyFont="1" applyFill="1"/>
    <xf numFmtId="37" fontId="3" fillId="0" borderId="0" xfId="0" applyNumberFormat="1" applyFont="1" applyAlignment="1">
      <alignment horizontal="left"/>
    </xf>
    <xf numFmtId="166" fontId="3" fillId="0" borderId="0" xfId="1" applyNumberFormat="1" applyFont="1" applyFill="1" applyBorder="1" applyAlignment="1"/>
    <xf numFmtId="0" fontId="7" fillId="0" borderId="0" xfId="0" applyFont="1" applyAlignment="1">
      <alignment horizontal="left"/>
    </xf>
    <xf numFmtId="39" fontId="3" fillId="2" borderId="0" xfId="0" applyNumberFormat="1" applyFont="1" applyFill="1" applyAlignment="1">
      <alignment horizontal="center"/>
    </xf>
    <xf numFmtId="0" fontId="9" fillId="0" borderId="0" xfId="3" applyAlignment="1">
      <alignment horizontal="center" wrapText="1"/>
    </xf>
    <xf numFmtId="49" fontId="16" fillId="0" borderId="0" xfId="4" applyNumberFormat="1" applyFont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29" fillId="0" borderId="0" xfId="5" applyFont="1" applyBorder="1" applyAlignment="1">
      <alignment horizontal="left" wrapText="1"/>
    </xf>
    <xf numFmtId="0" fontId="17" fillId="17" borderId="13" xfId="4" applyFont="1" applyFill="1" applyBorder="1" applyAlignment="1">
      <alignment horizontal="center" vertical="center" wrapText="1"/>
    </xf>
    <xf numFmtId="0" fontId="17" fillId="17" borderId="22" xfId="4" applyFont="1" applyFill="1" applyBorder="1" applyAlignment="1">
      <alignment horizontal="center" vertical="center" wrapText="1"/>
    </xf>
    <xf numFmtId="49" fontId="16" fillId="14" borderId="47" xfId="4" applyNumberFormat="1" applyFont="1" applyFill="1" applyBorder="1" applyAlignment="1">
      <alignment horizontal="left" vertical="center" wrapText="1"/>
    </xf>
    <xf numFmtId="0" fontId="16" fillId="14" borderId="45" xfId="4" applyFont="1" applyFill="1" applyBorder="1" applyAlignment="1">
      <alignment vertical="center" wrapText="1"/>
    </xf>
    <xf numFmtId="49" fontId="16" fillId="13" borderId="47" xfId="4" applyNumberFormat="1" applyFont="1" applyFill="1" applyBorder="1" applyAlignment="1">
      <alignment horizontal="left" vertical="center"/>
    </xf>
    <xf numFmtId="0" fontId="16" fillId="13" borderId="45" xfId="4" applyFont="1" applyFill="1" applyBorder="1" applyAlignment="1">
      <alignment horizontal="left" vertical="center"/>
    </xf>
    <xf numFmtId="49" fontId="16" fillId="13" borderId="48" xfId="4" applyNumberFormat="1" applyFont="1" applyFill="1" applyBorder="1" applyAlignment="1">
      <alignment horizontal="left" vertical="center" wrapText="1"/>
    </xf>
    <xf numFmtId="49" fontId="16" fillId="13" borderId="49" xfId="4" applyNumberFormat="1" applyFont="1" applyFill="1" applyBorder="1" applyAlignment="1">
      <alignment horizontal="left" vertical="center" wrapText="1"/>
    </xf>
    <xf numFmtId="0" fontId="17" fillId="0" borderId="29" xfId="4" applyFont="1" applyBorder="1" applyAlignment="1">
      <alignment horizontal="center" vertical="center" wrapText="1"/>
    </xf>
    <xf numFmtId="0" fontId="17" fillId="0" borderId="30" xfId="4" applyFont="1" applyBorder="1" applyAlignment="1">
      <alignment horizontal="center" vertical="center" wrapText="1"/>
    </xf>
    <xf numFmtId="49" fontId="17" fillId="0" borderId="47" xfId="4" applyNumberFormat="1" applyFont="1" applyBorder="1" applyAlignment="1">
      <alignment horizontal="center" vertical="center"/>
    </xf>
    <xf numFmtId="0" fontId="16" fillId="0" borderId="45" xfId="4" applyFont="1" applyBorder="1" applyAlignment="1">
      <alignment horizontal="center" vertical="center"/>
    </xf>
    <xf numFmtId="49" fontId="16" fillId="13" borderId="43" xfId="4" applyNumberFormat="1" applyFont="1" applyFill="1" applyBorder="1" applyAlignment="1">
      <alignment horizontal="left" vertical="center" wrapText="1"/>
    </xf>
    <xf numFmtId="49" fontId="16" fillId="13" borderId="44" xfId="4" applyNumberFormat="1" applyFont="1" applyFill="1" applyBorder="1" applyAlignment="1">
      <alignment horizontal="left" vertical="center" wrapText="1"/>
    </xf>
    <xf numFmtId="49" fontId="16" fillId="14" borderId="47" xfId="4" applyNumberFormat="1" applyFont="1" applyFill="1" applyBorder="1" applyAlignment="1">
      <alignment horizontal="left" vertical="center"/>
    </xf>
    <xf numFmtId="0" fontId="16" fillId="14" borderId="45" xfId="4" applyFont="1" applyFill="1" applyBorder="1" applyAlignment="1">
      <alignment horizontal="left" vertical="center"/>
    </xf>
    <xf numFmtId="0" fontId="16" fillId="14" borderId="47" xfId="4" applyFont="1" applyFill="1" applyBorder="1" applyAlignment="1">
      <alignment horizontal="center" vertical="center" wrapText="1"/>
    </xf>
    <xf numFmtId="0" fontId="16" fillId="14" borderId="45" xfId="4" applyFont="1" applyFill="1" applyBorder="1" applyAlignment="1">
      <alignment horizontal="center" vertical="center" wrapText="1"/>
    </xf>
    <xf numFmtId="49" fontId="23" fillId="11" borderId="45" xfId="4" applyNumberFormat="1" applyFont="1" applyFill="1" applyBorder="1" applyAlignment="1">
      <alignment horizontal="center" vertical="center" wrapText="1"/>
    </xf>
    <xf numFmtId="49" fontId="17" fillId="12" borderId="43" xfId="4" applyNumberFormat="1" applyFont="1" applyFill="1" applyBorder="1" applyAlignment="1">
      <alignment horizontal="right" vertical="center" wrapText="1"/>
    </xf>
    <xf numFmtId="49" fontId="17" fillId="12" borderId="44" xfId="4" applyNumberFormat="1" applyFont="1" applyFill="1" applyBorder="1" applyAlignment="1">
      <alignment horizontal="right" vertical="center" wrapText="1"/>
    </xf>
    <xf numFmtId="49" fontId="21" fillId="0" borderId="29" xfId="4" applyNumberFormat="1" applyFont="1" applyBorder="1" applyAlignment="1">
      <alignment horizontal="left" vertical="center" wrapText="1"/>
    </xf>
    <xf numFmtId="49" fontId="21" fillId="0" borderId="30" xfId="4" applyNumberFormat="1" applyFont="1" applyBorder="1" applyAlignment="1">
      <alignment horizontal="left" vertical="center" wrapText="1"/>
    </xf>
    <xf numFmtId="49" fontId="21" fillId="0" borderId="47" xfId="4" applyNumberFormat="1" applyFont="1" applyBorder="1" applyAlignment="1">
      <alignment horizontal="left" vertical="center" wrapText="1"/>
    </xf>
    <xf numFmtId="49" fontId="21" fillId="0" borderId="45" xfId="4" applyNumberFormat="1" applyFont="1" applyBorder="1" applyAlignment="1">
      <alignment horizontal="left" vertical="center" wrapText="1"/>
    </xf>
    <xf numFmtId="49" fontId="21" fillId="15" borderId="32" xfId="4" applyNumberFormat="1" applyFont="1" applyFill="1" applyBorder="1" applyAlignment="1">
      <alignment horizontal="left" vertical="center" wrapText="1"/>
    </xf>
    <xf numFmtId="49" fontId="21" fillId="15" borderId="33" xfId="4" applyNumberFormat="1" applyFont="1" applyFill="1" applyBorder="1" applyAlignment="1">
      <alignment horizontal="left" vertical="center" wrapText="1"/>
    </xf>
    <xf numFmtId="49" fontId="16" fillId="13" borderId="26" xfId="4" applyNumberFormat="1" applyFont="1" applyFill="1" applyBorder="1" applyAlignment="1">
      <alignment horizontal="left" vertical="center" wrapText="1"/>
    </xf>
    <xf numFmtId="49" fontId="16" fillId="13" borderId="40" xfId="4" applyNumberFormat="1" applyFont="1" applyFill="1" applyBorder="1" applyAlignment="1">
      <alignment horizontal="left" vertical="center" wrapText="1"/>
    </xf>
    <xf numFmtId="49" fontId="16" fillId="14" borderId="43" xfId="4" applyNumberFormat="1" applyFont="1" applyFill="1" applyBorder="1" applyAlignment="1">
      <alignment vertical="center" wrapText="1"/>
    </xf>
    <xf numFmtId="49" fontId="16" fillId="14" borderId="44" xfId="4" applyNumberFormat="1" applyFont="1" applyFill="1" applyBorder="1" applyAlignment="1">
      <alignment vertical="center" wrapText="1"/>
    </xf>
    <xf numFmtId="49" fontId="16" fillId="14" borderId="43" xfId="4" applyNumberFormat="1" applyFont="1" applyFill="1" applyBorder="1" applyAlignment="1">
      <alignment horizontal="left" vertical="center" wrapText="1"/>
    </xf>
    <xf numFmtId="49" fontId="16" fillId="14" borderId="44" xfId="4" applyNumberFormat="1" applyFont="1" applyFill="1" applyBorder="1" applyAlignment="1">
      <alignment horizontal="left" vertical="center" wrapText="1"/>
    </xf>
    <xf numFmtId="49" fontId="17" fillId="12" borderId="43" xfId="4" applyNumberFormat="1" applyFont="1" applyFill="1" applyBorder="1" applyAlignment="1">
      <alignment horizontal="right" vertical="center"/>
    </xf>
    <xf numFmtId="49" fontId="17" fillId="12" borderId="44" xfId="4" applyNumberFormat="1" applyFont="1" applyFill="1" applyBorder="1" applyAlignment="1">
      <alignment horizontal="right" vertical="center"/>
    </xf>
    <xf numFmtId="49" fontId="17" fillId="14" borderId="43" xfId="4" applyNumberFormat="1" applyFont="1" applyFill="1" applyBorder="1" applyAlignment="1">
      <alignment horizontal="right" vertical="center" wrapText="1"/>
    </xf>
    <xf numFmtId="49" fontId="17" fillId="14" borderId="44" xfId="4" applyNumberFormat="1" applyFont="1" applyFill="1" applyBorder="1" applyAlignment="1">
      <alignment horizontal="right" vertical="center" wrapText="1"/>
    </xf>
    <xf numFmtId="0" fontId="15" fillId="0" borderId="16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/>
    </xf>
    <xf numFmtId="0" fontId="17" fillId="0" borderId="15" xfId="4" applyFont="1" applyBorder="1" applyAlignment="1">
      <alignment horizontal="center"/>
    </xf>
    <xf numFmtId="0" fontId="17" fillId="0" borderId="13" xfId="4" applyFont="1" applyBorder="1" applyAlignment="1">
      <alignment horizontal="center"/>
    </xf>
    <xf numFmtId="0" fontId="17" fillId="0" borderId="22" xfId="4" applyFont="1" applyBorder="1" applyAlignment="1">
      <alignment horizontal="center"/>
    </xf>
    <xf numFmtId="0" fontId="17" fillId="0" borderId="23" xfId="4" applyFont="1" applyBorder="1" applyAlignment="1">
      <alignment horizontal="center"/>
    </xf>
    <xf numFmtId="0" fontId="18" fillId="9" borderId="21" xfId="4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 vertical="center"/>
    </xf>
    <xf numFmtId="0" fontId="18" fillId="5" borderId="21" xfId="4" applyFont="1" applyFill="1" applyBorder="1" applyAlignment="1">
      <alignment horizontal="center" vertical="center"/>
    </xf>
    <xf numFmtId="0" fontId="18" fillId="5" borderId="25" xfId="4" applyFont="1" applyFill="1" applyBorder="1" applyAlignment="1">
      <alignment horizontal="center" vertical="center"/>
    </xf>
    <xf numFmtId="0" fontId="18" fillId="5" borderId="15" xfId="4" applyFont="1" applyFill="1" applyBorder="1" applyAlignment="1">
      <alignment horizontal="center" vertical="center"/>
    </xf>
    <xf numFmtId="49" fontId="16" fillId="9" borderId="19" xfId="4" applyNumberFormat="1" applyFont="1" applyFill="1" applyBorder="1" applyAlignment="1">
      <alignment horizontal="center" vertical="center"/>
    </xf>
    <xf numFmtId="49" fontId="16" fillId="9" borderId="12" xfId="4" applyNumberFormat="1" applyFont="1" applyFill="1" applyBorder="1" applyAlignment="1">
      <alignment horizontal="center" vertical="center"/>
    </xf>
    <xf numFmtId="49" fontId="17" fillId="0" borderId="0" xfId="4" applyNumberFormat="1" applyFont="1" applyAlignment="1">
      <alignment horizontal="center"/>
    </xf>
    <xf numFmtId="0" fontId="0" fillId="0" borderId="0" xfId="0"/>
    <xf numFmtId="0" fontId="17" fillId="0" borderId="26" xfId="4" applyFont="1" applyBorder="1" applyAlignment="1">
      <alignment horizontal="center"/>
    </xf>
    <xf numFmtId="0" fontId="17" fillId="0" borderId="27" xfId="4" applyFont="1" applyBorder="1" applyAlignment="1">
      <alignment horizontal="center"/>
    </xf>
    <xf numFmtId="0" fontId="17" fillId="0" borderId="28" xfId="4" applyFont="1" applyBorder="1" applyAlignment="1">
      <alignment horizontal="center"/>
    </xf>
    <xf numFmtId="0" fontId="17" fillId="0" borderId="29" xfId="4" applyFont="1" applyBorder="1" applyAlignment="1">
      <alignment horizontal="center"/>
    </xf>
    <xf numFmtId="0" fontId="17" fillId="0" borderId="30" xfId="4" applyFont="1" applyBorder="1" applyAlignment="1">
      <alignment horizontal="center"/>
    </xf>
    <xf numFmtId="0" fontId="17" fillId="0" borderId="31" xfId="4" applyFont="1" applyBorder="1" applyAlignment="1">
      <alignment horizontal="center"/>
    </xf>
    <xf numFmtId="0" fontId="19" fillId="0" borderId="29" xfId="4" applyFont="1" applyBorder="1" applyAlignment="1">
      <alignment horizontal="center"/>
    </xf>
    <xf numFmtId="0" fontId="19" fillId="0" borderId="40" xfId="4" applyFont="1" applyBorder="1" applyAlignment="1">
      <alignment horizontal="center"/>
    </xf>
    <xf numFmtId="0" fontId="19" fillId="0" borderId="30" xfId="4" applyFont="1" applyBorder="1" applyAlignment="1">
      <alignment horizontal="center"/>
    </xf>
    <xf numFmtId="0" fontId="19" fillId="0" borderId="31" xfId="4" applyFont="1" applyBorder="1" applyAlignment="1">
      <alignment horizontal="center"/>
    </xf>
    <xf numFmtId="0" fontId="18" fillId="9" borderId="32" xfId="4" applyFont="1" applyFill="1" applyBorder="1" applyAlignment="1">
      <alignment horizontal="center" vertical="center"/>
    </xf>
    <xf numFmtId="0" fontId="18" fillId="9" borderId="33" xfId="4" applyFont="1" applyFill="1" applyBorder="1" applyAlignment="1">
      <alignment horizontal="center" vertical="center"/>
    </xf>
    <xf numFmtId="0" fontId="18" fillId="9" borderId="34" xfId="4" applyFont="1" applyFill="1" applyBorder="1" applyAlignment="1">
      <alignment horizontal="center" vertical="center"/>
    </xf>
    <xf numFmtId="0" fontId="18" fillId="9" borderId="32" xfId="4" applyFont="1" applyFill="1" applyBorder="1" applyAlignment="1">
      <alignment horizontal="center"/>
    </xf>
    <xf numFmtId="0" fontId="18" fillId="9" borderId="33" xfId="4" applyFont="1" applyFill="1" applyBorder="1" applyAlignment="1">
      <alignment horizontal="center"/>
    </xf>
    <xf numFmtId="0" fontId="18" fillId="9" borderId="34" xfId="4" applyFont="1" applyFill="1" applyBorder="1" applyAlignment="1">
      <alignment horizontal="center"/>
    </xf>
    <xf numFmtId="0" fontId="18" fillId="9" borderId="51" xfId="4" applyFont="1" applyFill="1" applyBorder="1" applyAlignment="1">
      <alignment horizontal="center"/>
    </xf>
    <xf numFmtId="49" fontId="17" fillId="0" borderId="29" xfId="4" applyNumberFormat="1" applyFont="1" applyBorder="1" applyAlignment="1">
      <alignment horizontal="center" vertical="center" wrapText="1"/>
    </xf>
    <xf numFmtId="49" fontId="17" fillId="0" borderId="30" xfId="4" applyNumberFormat="1" applyFont="1" applyBorder="1" applyAlignment="1">
      <alignment horizontal="center" vertical="center" wrapText="1"/>
    </xf>
    <xf numFmtId="49" fontId="17" fillId="0" borderId="32" xfId="4" applyNumberFormat="1" applyFont="1" applyBorder="1" applyAlignment="1">
      <alignment horizontal="center" vertical="center" wrapText="1"/>
    </xf>
    <xf numFmtId="49" fontId="17" fillId="0" borderId="33" xfId="4" applyNumberFormat="1" applyFont="1" applyBorder="1" applyAlignment="1">
      <alignment horizontal="center" vertical="center" wrapText="1"/>
    </xf>
    <xf numFmtId="0" fontId="17" fillId="0" borderId="35" xfId="4" applyFont="1" applyBorder="1" applyAlignment="1">
      <alignment horizontal="center" vertical="center" wrapText="1"/>
    </xf>
    <xf numFmtId="0" fontId="17" fillId="0" borderId="38" xfId="4" applyFont="1" applyBorder="1" applyAlignment="1">
      <alignment horizontal="center" vertical="center" wrapText="1"/>
    </xf>
    <xf numFmtId="0" fontId="17" fillId="0" borderId="31" xfId="4" applyFont="1" applyBorder="1" applyAlignment="1">
      <alignment horizontal="center" vertical="top" wrapText="1"/>
    </xf>
    <xf numFmtId="0" fontId="17" fillId="0" borderId="34" xfId="4" applyFont="1" applyBorder="1" applyAlignment="1">
      <alignment horizontal="center" vertical="top" wrapText="1"/>
    </xf>
    <xf numFmtId="0" fontId="17" fillId="12" borderId="26" xfId="4" applyFont="1" applyFill="1" applyBorder="1" applyAlignment="1">
      <alignment horizontal="right" vertical="center"/>
    </xf>
    <xf numFmtId="0" fontId="17" fillId="12" borderId="40" xfId="4" applyFont="1" applyFill="1" applyBorder="1" applyAlignment="1">
      <alignment horizontal="right" vertical="center"/>
    </xf>
  </cellXfs>
  <cellStyles count="6">
    <cellStyle name="Currency" xfId="1" builtinId="4"/>
    <cellStyle name="Hyperlink" xfId="3" builtinId="8"/>
    <cellStyle name="Hyperlink 2" xfId="5" xr:uid="{CE4FE8D8-C29B-4BD7-87B7-F45225150E9B}"/>
    <cellStyle name="Normal" xfId="0" builtinId="0"/>
    <cellStyle name="Normal_ABS award_budget_sheet" xfId="4" xr:uid="{7D1CA028-69D0-4D50-BA83-2391357520FE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4D79B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mlfishel/Dropbox/PC/Downloads/budgetfy23(9).xlsx" TargetMode="External"/><Relationship Id="rId1" Type="http://schemas.openxmlformats.org/officeDocument/2006/relationships/externalLinkPath" Target="file:///C:/Users/mlfishel/Dropbox/PC/Downloads/budgetfy23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 One"/>
      <sheetName val="Base Salary and FTE Calculator"/>
      <sheetName val="ABS"/>
    </sheetNames>
    <sheetDataSet>
      <sheetData sheetId="0">
        <row r="155">
          <cell r="C155">
            <v>0.52500000000000002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morgan@unm.edu" TargetMode="External"/><Relationship Id="rId2" Type="http://schemas.openxmlformats.org/officeDocument/2006/relationships/hyperlink" Target="http://osp.unm.edu/pi-resources/participant-support.html" TargetMode="External"/><Relationship Id="rId1" Type="http://schemas.openxmlformats.org/officeDocument/2006/relationships/hyperlink" Target="https://bursar.unm.edu/tuition-and-fees/tuition-and-fee-rates.html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sp.unm.edu/pi-resources/participant-sup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4"/>
  <sheetViews>
    <sheetView tabSelected="1" topLeftCell="A65" zoomScale="109" zoomScaleNormal="109" zoomScalePageLayoutView="110" workbookViewId="0">
      <selection activeCell="J104" sqref="J104"/>
    </sheetView>
  </sheetViews>
  <sheetFormatPr baseColWidth="10" defaultColWidth="10.6640625" defaultRowHeight="0" customHeight="1" zeroHeight="1"/>
  <cols>
    <col min="1" max="1" width="30.33203125" style="11" customWidth="1"/>
    <col min="2" max="2" width="10.6640625" style="11" customWidth="1"/>
    <col min="3" max="3" width="9.332031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1.1640625" style="11" customWidth="1"/>
    <col min="9" max="9" width="0.16406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6.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43" customWidth="1"/>
    <col min="30" max="16384" width="10.6640625" style="11"/>
  </cols>
  <sheetData>
    <row r="1" spans="1:30" ht="12.75" customHeight="1">
      <c r="A1" s="175" t="s">
        <v>225</v>
      </c>
      <c r="B1" s="46"/>
      <c r="C1" s="175"/>
      <c r="D1" s="12" t="s">
        <v>113</v>
      </c>
      <c r="E1" s="13"/>
      <c r="F1" s="14"/>
      <c r="H1" s="12" t="s">
        <v>114</v>
      </c>
      <c r="I1" s="13"/>
      <c r="J1" s="14"/>
      <c r="K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</row>
    <row r="2" spans="1:30" ht="12.75" customHeight="1">
      <c r="A2" s="88" t="s">
        <v>224</v>
      </c>
      <c r="B2" s="46"/>
      <c r="C2" s="89"/>
      <c r="D2" s="18" t="s">
        <v>112</v>
      </c>
      <c r="E2" s="19"/>
      <c r="F2" s="20" t="s">
        <v>115</v>
      </c>
      <c r="H2" s="18" t="s">
        <v>112</v>
      </c>
      <c r="I2" s="19"/>
      <c r="J2" s="20" t="s">
        <v>115</v>
      </c>
      <c r="K2" s="19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ht="12.75" customHeight="1">
      <c r="A3" s="88" t="s">
        <v>127</v>
      </c>
      <c r="B3" s="177"/>
      <c r="C3" s="90"/>
      <c r="D3" s="1">
        <v>0.1666</v>
      </c>
      <c r="E3" s="21"/>
      <c r="F3" s="22">
        <f>F5*D3</f>
        <v>0</v>
      </c>
      <c r="G3" s="23"/>
      <c r="H3" s="1">
        <v>0.22220000000000001</v>
      </c>
      <c r="I3" s="21"/>
      <c r="J3" s="22">
        <f>J5*H3</f>
        <v>0</v>
      </c>
      <c r="K3" s="24"/>
      <c r="S3" s="7"/>
      <c r="T3" s="7"/>
      <c r="U3" s="7"/>
      <c r="V3" s="7"/>
      <c r="W3" s="7"/>
      <c r="X3" s="7"/>
      <c r="Y3" s="25"/>
      <c r="Z3" s="7"/>
      <c r="AA3" s="7"/>
      <c r="AB3" s="7"/>
      <c r="AC3" s="25"/>
    </row>
    <row r="4" spans="1:30" ht="15" customHeight="1">
      <c r="A4" s="184" t="s">
        <v>218</v>
      </c>
      <c r="B4" s="186" t="s">
        <v>219</v>
      </c>
      <c r="C4" s="186"/>
      <c r="D4" s="19"/>
      <c r="E4" s="19"/>
      <c r="F4" s="26"/>
      <c r="H4" s="19"/>
      <c r="I4" s="19"/>
      <c r="J4" s="26"/>
      <c r="K4" s="24"/>
      <c r="S4" s="7"/>
      <c r="T4" s="7"/>
      <c r="U4" s="7"/>
      <c r="V4" s="7"/>
      <c r="W4" s="7"/>
      <c r="X4" s="7"/>
      <c r="Y4" s="25"/>
      <c r="Z4" s="7"/>
      <c r="AA4" s="7"/>
      <c r="AB4" s="7"/>
      <c r="AC4" s="25"/>
    </row>
    <row r="5" spans="1:30" ht="12.75" customHeight="1">
      <c r="A5" s="88" t="s">
        <v>209</v>
      </c>
      <c r="B5" s="46"/>
      <c r="C5" s="91"/>
      <c r="D5" s="19"/>
      <c r="E5" s="19"/>
      <c r="F5" s="26"/>
      <c r="H5" s="19"/>
      <c r="I5" s="19"/>
      <c r="J5" s="26"/>
      <c r="K5" s="24"/>
      <c r="S5" s="7"/>
      <c r="T5" s="7"/>
      <c r="U5" s="7"/>
      <c r="V5" s="7"/>
      <c r="W5" s="7"/>
      <c r="X5" s="7"/>
      <c r="Y5" s="25"/>
      <c r="Z5" s="7"/>
      <c r="AA5" s="7"/>
      <c r="AB5" s="7"/>
      <c r="AC5" s="25"/>
    </row>
    <row r="6" spans="1:30" ht="12.75" customHeight="1">
      <c r="A6" s="88" t="s">
        <v>210</v>
      </c>
      <c r="B6" s="46"/>
      <c r="C6" s="91"/>
      <c r="D6" s="19"/>
      <c r="E6" s="19"/>
      <c r="F6" s="26"/>
      <c r="H6" s="19"/>
      <c r="I6" s="19"/>
      <c r="J6" s="26"/>
      <c r="K6" s="24"/>
      <c r="S6" s="7"/>
      <c r="T6" s="7"/>
      <c r="U6" s="7"/>
      <c r="V6" s="7"/>
      <c r="W6" s="7"/>
      <c r="X6" s="7"/>
      <c r="Y6" s="25"/>
      <c r="Z6" s="7"/>
      <c r="AA6" s="7"/>
      <c r="AB6" s="7"/>
      <c r="AC6" s="25"/>
    </row>
    <row r="7" spans="1:30" ht="12.75" customHeight="1">
      <c r="A7" s="17" t="s">
        <v>98</v>
      </c>
      <c r="B7" s="27">
        <v>0.03</v>
      </c>
      <c r="C7" s="28"/>
      <c r="D7" s="29"/>
      <c r="E7" s="19"/>
      <c r="F7" s="24"/>
      <c r="G7" s="23"/>
      <c r="H7" s="29"/>
      <c r="I7" s="19"/>
      <c r="J7" s="24"/>
      <c r="K7" s="24"/>
      <c r="S7" s="7"/>
      <c r="T7" s="7"/>
      <c r="U7" s="7"/>
      <c r="V7" s="7"/>
      <c r="W7" s="7"/>
      <c r="X7" s="7"/>
      <c r="Y7" s="25"/>
      <c r="Z7" s="7"/>
      <c r="AA7" s="7"/>
      <c r="AB7" s="7"/>
      <c r="AC7" s="25"/>
    </row>
    <row r="8" spans="1:30" ht="12.75" customHeight="1">
      <c r="A8" s="30" t="s">
        <v>99</v>
      </c>
      <c r="B8" s="27">
        <v>0.06</v>
      </c>
      <c r="C8" s="7"/>
      <c r="D8" s="31">
        <v>1</v>
      </c>
      <c r="E8" s="32"/>
      <c r="F8" s="33">
        <v>12</v>
      </c>
      <c r="G8" s="7"/>
      <c r="H8" s="31">
        <v>1</v>
      </c>
      <c r="I8" s="32"/>
      <c r="J8" s="33">
        <v>9</v>
      </c>
      <c r="K8" s="7"/>
      <c r="L8" s="7"/>
      <c r="M8" s="25"/>
      <c r="N8" s="7"/>
      <c r="O8" s="7"/>
      <c r="P8" s="7"/>
      <c r="Q8" s="25"/>
      <c r="R8" s="7"/>
      <c r="S8" s="7"/>
      <c r="T8" s="7"/>
      <c r="U8" s="25"/>
      <c r="V8" s="7"/>
      <c r="W8" s="7"/>
      <c r="X8" s="7"/>
      <c r="Y8" s="25"/>
      <c r="Z8" s="7"/>
      <c r="AA8" s="7"/>
      <c r="AB8" s="7"/>
      <c r="AC8" s="25"/>
    </row>
    <row r="9" spans="1:30" ht="12" customHeight="1">
      <c r="C9" s="34" t="s">
        <v>228</v>
      </c>
      <c r="D9" s="34"/>
      <c r="E9" s="35"/>
      <c r="G9" s="34" t="s">
        <v>119</v>
      </c>
      <c r="H9" s="34"/>
      <c r="I9" s="35"/>
      <c r="K9" s="34" t="s">
        <v>121</v>
      </c>
      <c r="L9" s="34"/>
      <c r="M9" s="35"/>
      <c r="O9" s="34" t="s">
        <v>123</v>
      </c>
      <c r="P9" s="34"/>
      <c r="Q9" s="35"/>
      <c r="S9" s="34" t="s">
        <v>124</v>
      </c>
      <c r="T9" s="34"/>
      <c r="U9" s="35"/>
      <c r="W9" s="34" t="s">
        <v>128</v>
      </c>
      <c r="X9" s="34"/>
      <c r="Y9" s="35"/>
      <c r="AA9" s="34" t="s">
        <v>229</v>
      </c>
      <c r="AB9" s="34"/>
      <c r="AC9" s="35"/>
      <c r="AD9" s="34" t="s">
        <v>7</v>
      </c>
    </row>
    <row r="10" spans="1:30" ht="12.75" customHeight="1">
      <c r="B10" s="84" t="s">
        <v>8</v>
      </c>
      <c r="C10" s="37"/>
      <c r="D10" s="36"/>
      <c r="E10" s="35"/>
      <c r="F10" s="84" t="s">
        <v>8</v>
      </c>
      <c r="G10" s="85"/>
      <c r="H10" s="36"/>
      <c r="I10" s="35"/>
      <c r="J10" s="84" t="s">
        <v>8</v>
      </c>
      <c r="K10" s="37"/>
      <c r="L10" s="36"/>
      <c r="M10" s="35"/>
      <c r="N10" s="84" t="s">
        <v>8</v>
      </c>
      <c r="O10" s="37"/>
      <c r="P10" s="36"/>
      <c r="Q10" s="35"/>
      <c r="R10" s="84" t="s">
        <v>8</v>
      </c>
      <c r="S10" s="37"/>
      <c r="T10" s="36"/>
      <c r="U10" s="35"/>
      <c r="V10" s="84" t="s">
        <v>8</v>
      </c>
      <c r="W10" s="37"/>
      <c r="X10" s="36"/>
      <c r="Y10" s="35"/>
      <c r="Z10" s="84" t="s">
        <v>8</v>
      </c>
      <c r="AA10" s="37"/>
      <c r="AB10" s="36"/>
      <c r="AC10" s="38"/>
      <c r="AD10" s="39"/>
    </row>
    <row r="11" spans="1:30" ht="12.75" customHeight="1">
      <c r="B11" s="36" t="s">
        <v>9</v>
      </c>
      <c r="C11" s="37"/>
      <c r="D11" s="36"/>
      <c r="E11" s="35"/>
      <c r="F11" s="36" t="s">
        <v>9</v>
      </c>
      <c r="G11" s="37"/>
      <c r="H11" s="36"/>
      <c r="I11" s="35"/>
      <c r="J11" s="36" t="s">
        <v>9</v>
      </c>
      <c r="K11" s="37"/>
      <c r="L11" s="36"/>
      <c r="M11" s="35"/>
      <c r="N11" s="36" t="s">
        <v>9</v>
      </c>
      <c r="O11" s="37"/>
      <c r="P11" s="36"/>
      <c r="Q11" s="35"/>
      <c r="R11" s="36" t="s">
        <v>9</v>
      </c>
      <c r="S11" s="37"/>
      <c r="T11" s="36"/>
      <c r="U11" s="35"/>
      <c r="V11" s="36" t="s">
        <v>9</v>
      </c>
      <c r="W11" s="37"/>
      <c r="X11" s="36"/>
      <c r="Y11" s="35"/>
      <c r="Z11" s="36" t="s">
        <v>9</v>
      </c>
      <c r="AA11" s="37"/>
      <c r="AB11" s="36"/>
      <c r="AC11" s="38"/>
      <c r="AD11" s="39"/>
    </row>
    <row r="12" spans="1:30" ht="12" customHeight="1">
      <c r="A12" s="40" t="s">
        <v>10</v>
      </c>
      <c r="B12" s="11" t="s">
        <v>11</v>
      </c>
      <c r="D12" s="34">
        <f>ROUND((C11-C10)/30,0)</f>
        <v>0</v>
      </c>
      <c r="E12" s="35"/>
      <c r="F12" s="11" t="s">
        <v>11</v>
      </c>
      <c r="H12" s="34">
        <f>ROUND((G11-G10)/30,0)</f>
        <v>0</v>
      </c>
      <c r="I12" s="35"/>
      <c r="J12" s="11" t="s">
        <v>11</v>
      </c>
      <c r="L12" s="34">
        <f>ROUND((K11-K10)/30,0)</f>
        <v>0</v>
      </c>
      <c r="M12" s="35"/>
      <c r="N12" s="11" t="s">
        <v>11</v>
      </c>
      <c r="P12" s="34">
        <f>ROUND((O11-O10)/30,0)</f>
        <v>0</v>
      </c>
      <c r="Q12" s="35"/>
      <c r="R12" s="11" t="s">
        <v>11</v>
      </c>
      <c r="T12" s="34">
        <f>ROUND((S11-S10)/30,0)</f>
        <v>0</v>
      </c>
      <c r="U12" s="35"/>
      <c r="V12" s="11" t="s">
        <v>11</v>
      </c>
      <c r="X12" s="34">
        <f>ROUND((W11-W10)/30,0)</f>
        <v>0</v>
      </c>
      <c r="Y12" s="35"/>
      <c r="Z12" s="11" t="s">
        <v>11</v>
      </c>
      <c r="AB12" s="34">
        <f>ROUND((AA11-AA10)/30,0)</f>
        <v>0</v>
      </c>
      <c r="AC12" s="35"/>
      <c r="AD12" s="34">
        <f>ROUND((D12+H12+L12+P12+T12+X12+AB12),0)</f>
        <v>0</v>
      </c>
    </row>
    <row r="13" spans="1:30" ht="12.75" customHeight="1">
      <c r="A13" s="41" t="s">
        <v>100</v>
      </c>
      <c r="E13" s="42"/>
      <c r="I13" s="42"/>
      <c r="M13" s="42"/>
      <c r="Q13" s="42"/>
      <c r="U13" s="42"/>
      <c r="Y13" s="42"/>
      <c r="AD13" s="44"/>
    </row>
    <row r="14" spans="1:30" ht="12.75" customHeight="1">
      <c r="A14" s="40" t="s">
        <v>101</v>
      </c>
      <c r="B14" s="40" t="s">
        <v>13</v>
      </c>
      <c r="C14" s="40" t="s">
        <v>16</v>
      </c>
      <c r="D14" s="40" t="s">
        <v>14</v>
      </c>
      <c r="E14" s="42"/>
      <c r="F14" s="40" t="s">
        <v>13</v>
      </c>
      <c r="G14" s="40" t="s">
        <v>16</v>
      </c>
      <c r="H14" s="40" t="s">
        <v>14</v>
      </c>
      <c r="I14" s="42"/>
      <c r="J14" s="40" t="s">
        <v>13</v>
      </c>
      <c r="K14" s="40" t="s">
        <v>16</v>
      </c>
      <c r="L14" s="40" t="s">
        <v>14</v>
      </c>
      <c r="M14" s="42"/>
      <c r="N14" s="40" t="s">
        <v>13</v>
      </c>
      <c r="O14" s="40" t="s">
        <v>16</v>
      </c>
      <c r="P14" s="40" t="s">
        <v>14</v>
      </c>
      <c r="Q14" s="42"/>
      <c r="R14" s="40" t="s">
        <v>13</v>
      </c>
      <c r="S14" s="40" t="s">
        <v>16</v>
      </c>
      <c r="T14" s="40" t="s">
        <v>14</v>
      </c>
      <c r="U14" s="42"/>
      <c r="V14" s="40" t="s">
        <v>13</v>
      </c>
      <c r="W14" s="40" t="s">
        <v>16</v>
      </c>
      <c r="X14" s="40" t="s">
        <v>14</v>
      </c>
      <c r="Y14" s="42"/>
      <c r="Z14" s="40" t="s">
        <v>13</v>
      </c>
      <c r="AA14" s="40" t="s">
        <v>16</v>
      </c>
      <c r="AB14" s="40" t="s">
        <v>14</v>
      </c>
      <c r="AC14" s="45"/>
      <c r="AD14" s="44"/>
    </row>
    <row r="15" spans="1:30" ht="12.75" customHeight="1">
      <c r="A15" s="11" t="s">
        <v>227</v>
      </c>
      <c r="B15" s="46"/>
      <c r="C15" s="47"/>
      <c r="D15" s="9">
        <f>(B15/9)*C15</f>
        <v>0</v>
      </c>
      <c r="E15" s="42"/>
      <c r="F15" s="9">
        <f t="shared" ref="F15:F24" si="0">B15*(1+$B$7)</f>
        <v>0</v>
      </c>
      <c r="G15" s="48"/>
      <c r="H15" s="9">
        <f>(F15/9)*G15</f>
        <v>0</v>
      </c>
      <c r="I15" s="42"/>
      <c r="J15" s="9">
        <f t="shared" ref="J15:J24" si="1">F15*(1+$B$7)</f>
        <v>0</v>
      </c>
      <c r="K15" s="48"/>
      <c r="L15" s="9">
        <f>(J15/9)*K15</f>
        <v>0</v>
      </c>
      <c r="M15" s="42"/>
      <c r="N15" s="9">
        <f t="shared" ref="N15:N24" si="2">J15*(1+$B$7)</f>
        <v>0</v>
      </c>
      <c r="O15" s="48"/>
      <c r="P15" s="9">
        <f>(N15/9)*O15</f>
        <v>0</v>
      </c>
      <c r="Q15" s="42"/>
      <c r="R15" s="9">
        <f t="shared" ref="R15:R24" si="3">N15*(1+$B$7)</f>
        <v>0</v>
      </c>
      <c r="S15" s="48"/>
      <c r="T15" s="9">
        <f>(R15/9)*S15</f>
        <v>0</v>
      </c>
      <c r="U15" s="42"/>
      <c r="V15" s="9">
        <f t="shared" ref="V15:V24" si="4">R15*(1+$B$7)</f>
        <v>0</v>
      </c>
      <c r="W15" s="48"/>
      <c r="X15" s="9">
        <f>(V15/9)*W15</f>
        <v>0</v>
      </c>
      <c r="Y15" s="42"/>
      <c r="Z15" s="9">
        <f t="shared" ref="Z15:Z24" si="5">V15*(1+$B$7)</f>
        <v>0</v>
      </c>
      <c r="AA15" s="48"/>
      <c r="AB15" s="9">
        <f>(Z15/9)*AA15</f>
        <v>0</v>
      </c>
      <c r="AC15" s="49"/>
      <c r="AD15" s="9">
        <f>SUM(D15,H15,L15,P15,T15,X15,AB15)</f>
        <v>0</v>
      </c>
    </row>
    <row r="16" spans="1:30" ht="12.75" customHeight="1">
      <c r="A16" s="11" t="s">
        <v>125</v>
      </c>
      <c r="B16" s="46"/>
      <c r="C16" s="48"/>
      <c r="D16" s="9">
        <f t="shared" ref="D16:D24" si="6">(B16/9)*C16</f>
        <v>0</v>
      </c>
      <c r="E16" s="42"/>
      <c r="F16" s="9">
        <f t="shared" si="0"/>
        <v>0</v>
      </c>
      <c r="G16" s="48"/>
      <c r="H16" s="9">
        <f t="shared" ref="H16:H24" si="7">(F16/9)*G16</f>
        <v>0</v>
      </c>
      <c r="I16" s="42"/>
      <c r="J16" s="9">
        <f t="shared" si="1"/>
        <v>0</v>
      </c>
      <c r="K16" s="48"/>
      <c r="L16" s="9">
        <f t="shared" ref="L16:L24" si="8">(J16/9)*K16</f>
        <v>0</v>
      </c>
      <c r="M16" s="42"/>
      <c r="N16" s="9">
        <f t="shared" si="2"/>
        <v>0</v>
      </c>
      <c r="O16" s="48"/>
      <c r="P16" s="9">
        <f t="shared" ref="P16:P24" si="9">(N16/9)*O16</f>
        <v>0</v>
      </c>
      <c r="Q16" s="42"/>
      <c r="R16" s="9">
        <f t="shared" si="3"/>
        <v>0</v>
      </c>
      <c r="S16" s="48"/>
      <c r="T16" s="9">
        <f t="shared" ref="T16:T24" si="10">(R16/9)*S16</f>
        <v>0</v>
      </c>
      <c r="U16" s="42"/>
      <c r="V16" s="9">
        <f t="shared" si="4"/>
        <v>0</v>
      </c>
      <c r="W16" s="48"/>
      <c r="X16" s="9">
        <f t="shared" ref="X16:X24" si="11">(V16/9)*W16</f>
        <v>0</v>
      </c>
      <c r="Y16" s="42"/>
      <c r="Z16" s="9">
        <f t="shared" si="5"/>
        <v>0</v>
      </c>
      <c r="AA16" s="48"/>
      <c r="AB16" s="9">
        <f t="shared" ref="AB16:AB24" si="12">(Z16/9)*AA16</f>
        <v>0</v>
      </c>
      <c r="AC16" s="49"/>
      <c r="AD16" s="9">
        <f t="shared" ref="AD16:AD24" si="13">SUM(D16,H16,L16,P16,T16,X16,AB16)</f>
        <v>0</v>
      </c>
    </row>
    <row r="17" spans="1:30" ht="12.75" customHeight="1">
      <c r="A17" s="11" t="s">
        <v>77</v>
      </c>
      <c r="B17" s="46"/>
      <c r="C17" s="48"/>
      <c r="D17" s="9">
        <f t="shared" si="6"/>
        <v>0</v>
      </c>
      <c r="E17" s="10"/>
      <c r="F17" s="9">
        <f t="shared" si="0"/>
        <v>0</v>
      </c>
      <c r="G17" s="48"/>
      <c r="H17" s="9">
        <f t="shared" si="7"/>
        <v>0</v>
      </c>
      <c r="I17" s="10"/>
      <c r="J17" s="9">
        <f t="shared" si="1"/>
        <v>0</v>
      </c>
      <c r="K17" s="48"/>
      <c r="L17" s="9">
        <f t="shared" si="8"/>
        <v>0</v>
      </c>
      <c r="M17" s="10"/>
      <c r="N17" s="9">
        <f t="shared" si="2"/>
        <v>0</v>
      </c>
      <c r="O17" s="48"/>
      <c r="P17" s="9">
        <f t="shared" si="9"/>
        <v>0</v>
      </c>
      <c r="Q17" s="10"/>
      <c r="R17" s="9">
        <f t="shared" si="3"/>
        <v>0</v>
      </c>
      <c r="S17" s="48"/>
      <c r="T17" s="9">
        <f t="shared" si="10"/>
        <v>0</v>
      </c>
      <c r="U17" s="10"/>
      <c r="V17" s="9">
        <f t="shared" si="4"/>
        <v>0</v>
      </c>
      <c r="W17" s="48"/>
      <c r="X17" s="9">
        <f t="shared" si="11"/>
        <v>0</v>
      </c>
      <c r="Y17" s="10"/>
      <c r="Z17" s="9">
        <f t="shared" si="5"/>
        <v>0</v>
      </c>
      <c r="AA17" s="48"/>
      <c r="AB17" s="9">
        <f t="shared" si="12"/>
        <v>0</v>
      </c>
      <c r="AC17" s="49"/>
      <c r="AD17" s="9">
        <f t="shared" si="13"/>
        <v>0</v>
      </c>
    </row>
    <row r="18" spans="1:30" ht="12.75" customHeight="1">
      <c r="A18" s="11" t="s">
        <v>78</v>
      </c>
      <c r="B18" s="46"/>
      <c r="C18" s="47"/>
      <c r="D18" s="9">
        <f t="shared" si="6"/>
        <v>0</v>
      </c>
      <c r="E18" s="10"/>
      <c r="F18" s="9">
        <f t="shared" si="0"/>
        <v>0</v>
      </c>
      <c r="G18" s="48"/>
      <c r="H18" s="9">
        <f t="shared" si="7"/>
        <v>0</v>
      </c>
      <c r="I18" s="10"/>
      <c r="J18" s="9">
        <f t="shared" si="1"/>
        <v>0</v>
      </c>
      <c r="K18" s="48"/>
      <c r="L18" s="9">
        <f t="shared" si="8"/>
        <v>0</v>
      </c>
      <c r="M18" s="10"/>
      <c r="N18" s="9">
        <f t="shared" si="2"/>
        <v>0</v>
      </c>
      <c r="O18" s="48"/>
      <c r="P18" s="9">
        <f t="shared" si="9"/>
        <v>0</v>
      </c>
      <c r="Q18" s="10"/>
      <c r="R18" s="9">
        <f t="shared" si="3"/>
        <v>0</v>
      </c>
      <c r="S18" s="48"/>
      <c r="T18" s="9">
        <f t="shared" si="10"/>
        <v>0</v>
      </c>
      <c r="U18" s="10"/>
      <c r="V18" s="9">
        <f t="shared" si="4"/>
        <v>0</v>
      </c>
      <c r="W18" s="48"/>
      <c r="X18" s="9">
        <f t="shared" si="11"/>
        <v>0</v>
      </c>
      <c r="Y18" s="10"/>
      <c r="Z18" s="9">
        <f t="shared" si="5"/>
        <v>0</v>
      </c>
      <c r="AA18" s="48"/>
      <c r="AB18" s="9">
        <f t="shared" si="12"/>
        <v>0</v>
      </c>
      <c r="AC18" s="49"/>
      <c r="AD18" s="9">
        <f t="shared" si="13"/>
        <v>0</v>
      </c>
    </row>
    <row r="19" spans="1:30" ht="12.75" customHeight="1">
      <c r="A19" s="11" t="s">
        <v>79</v>
      </c>
      <c r="B19" s="46"/>
      <c r="C19" s="48"/>
      <c r="D19" s="9">
        <f t="shared" si="6"/>
        <v>0</v>
      </c>
      <c r="E19" s="10"/>
      <c r="F19" s="9">
        <f t="shared" si="0"/>
        <v>0</v>
      </c>
      <c r="G19" s="48"/>
      <c r="H19" s="9">
        <f t="shared" si="7"/>
        <v>0</v>
      </c>
      <c r="I19" s="10"/>
      <c r="J19" s="9">
        <f t="shared" si="1"/>
        <v>0</v>
      </c>
      <c r="K19" s="48"/>
      <c r="L19" s="9">
        <f t="shared" si="8"/>
        <v>0</v>
      </c>
      <c r="M19" s="10"/>
      <c r="N19" s="9">
        <f t="shared" si="2"/>
        <v>0</v>
      </c>
      <c r="O19" s="48"/>
      <c r="P19" s="9">
        <f t="shared" si="9"/>
        <v>0</v>
      </c>
      <c r="Q19" s="10"/>
      <c r="R19" s="9">
        <f t="shared" si="3"/>
        <v>0</v>
      </c>
      <c r="S19" s="48"/>
      <c r="T19" s="9">
        <f t="shared" si="10"/>
        <v>0</v>
      </c>
      <c r="U19" s="10"/>
      <c r="V19" s="9">
        <f t="shared" si="4"/>
        <v>0</v>
      </c>
      <c r="W19" s="48"/>
      <c r="X19" s="9">
        <f t="shared" si="11"/>
        <v>0</v>
      </c>
      <c r="Y19" s="10"/>
      <c r="Z19" s="9">
        <f t="shared" si="5"/>
        <v>0</v>
      </c>
      <c r="AA19" s="48"/>
      <c r="AB19" s="9">
        <f t="shared" si="12"/>
        <v>0</v>
      </c>
      <c r="AC19" s="49"/>
      <c r="AD19" s="9">
        <f t="shared" si="13"/>
        <v>0</v>
      </c>
    </row>
    <row r="20" spans="1:30" ht="12.75" customHeight="1">
      <c r="A20" s="11" t="s">
        <v>80</v>
      </c>
      <c r="B20" s="46"/>
      <c r="C20" s="48"/>
      <c r="D20" s="9">
        <f t="shared" si="6"/>
        <v>0</v>
      </c>
      <c r="E20" s="10"/>
      <c r="F20" s="9">
        <f t="shared" si="0"/>
        <v>0</v>
      </c>
      <c r="G20" s="48"/>
      <c r="H20" s="9">
        <f t="shared" si="7"/>
        <v>0</v>
      </c>
      <c r="I20" s="10"/>
      <c r="J20" s="9">
        <f t="shared" si="1"/>
        <v>0</v>
      </c>
      <c r="K20" s="48"/>
      <c r="L20" s="9">
        <f t="shared" si="8"/>
        <v>0</v>
      </c>
      <c r="M20" s="10"/>
      <c r="N20" s="9">
        <f t="shared" si="2"/>
        <v>0</v>
      </c>
      <c r="O20" s="48"/>
      <c r="P20" s="9">
        <f t="shared" si="9"/>
        <v>0</v>
      </c>
      <c r="Q20" s="10"/>
      <c r="R20" s="9">
        <f t="shared" si="3"/>
        <v>0</v>
      </c>
      <c r="S20" s="48"/>
      <c r="T20" s="9">
        <f t="shared" si="10"/>
        <v>0</v>
      </c>
      <c r="U20" s="10"/>
      <c r="V20" s="9">
        <f t="shared" si="4"/>
        <v>0</v>
      </c>
      <c r="W20" s="48"/>
      <c r="X20" s="9">
        <f t="shared" si="11"/>
        <v>0</v>
      </c>
      <c r="Y20" s="10"/>
      <c r="Z20" s="9">
        <f t="shared" si="5"/>
        <v>0</v>
      </c>
      <c r="AA20" s="48"/>
      <c r="AB20" s="9">
        <f t="shared" si="12"/>
        <v>0</v>
      </c>
      <c r="AC20" s="49"/>
      <c r="AD20" s="9">
        <f t="shared" si="13"/>
        <v>0</v>
      </c>
    </row>
    <row r="21" spans="1:30" ht="12.75" customHeight="1">
      <c r="A21" s="11" t="s">
        <v>81</v>
      </c>
      <c r="B21" s="46"/>
      <c r="C21" s="48"/>
      <c r="D21" s="9">
        <f t="shared" si="6"/>
        <v>0</v>
      </c>
      <c r="E21" s="10"/>
      <c r="F21" s="9">
        <f t="shared" si="0"/>
        <v>0</v>
      </c>
      <c r="G21" s="48"/>
      <c r="H21" s="9">
        <f t="shared" si="7"/>
        <v>0</v>
      </c>
      <c r="I21" s="10"/>
      <c r="J21" s="9">
        <f t="shared" si="1"/>
        <v>0</v>
      </c>
      <c r="K21" s="48"/>
      <c r="L21" s="9">
        <f t="shared" si="8"/>
        <v>0</v>
      </c>
      <c r="M21" s="10"/>
      <c r="N21" s="9">
        <f t="shared" si="2"/>
        <v>0</v>
      </c>
      <c r="O21" s="48"/>
      <c r="P21" s="9">
        <f t="shared" si="9"/>
        <v>0</v>
      </c>
      <c r="Q21" s="10"/>
      <c r="R21" s="9">
        <f t="shared" si="3"/>
        <v>0</v>
      </c>
      <c r="S21" s="48"/>
      <c r="T21" s="9">
        <f t="shared" si="10"/>
        <v>0</v>
      </c>
      <c r="U21" s="10"/>
      <c r="V21" s="9">
        <f t="shared" si="4"/>
        <v>0</v>
      </c>
      <c r="W21" s="48"/>
      <c r="X21" s="9">
        <f t="shared" si="11"/>
        <v>0</v>
      </c>
      <c r="Y21" s="10"/>
      <c r="Z21" s="9">
        <f t="shared" si="5"/>
        <v>0</v>
      </c>
      <c r="AA21" s="48"/>
      <c r="AB21" s="9">
        <f t="shared" si="12"/>
        <v>0</v>
      </c>
      <c r="AC21" s="49"/>
      <c r="AD21" s="9">
        <f t="shared" si="13"/>
        <v>0</v>
      </c>
    </row>
    <row r="22" spans="1:30" ht="12.75" customHeight="1">
      <c r="A22" s="11" t="s">
        <v>82</v>
      </c>
      <c r="B22" s="46"/>
      <c r="C22" s="48"/>
      <c r="D22" s="9">
        <f t="shared" si="6"/>
        <v>0</v>
      </c>
      <c r="E22" s="10"/>
      <c r="F22" s="9">
        <f t="shared" si="0"/>
        <v>0</v>
      </c>
      <c r="G22" s="48"/>
      <c r="H22" s="9">
        <f t="shared" si="7"/>
        <v>0</v>
      </c>
      <c r="I22" s="10"/>
      <c r="J22" s="9">
        <f t="shared" si="1"/>
        <v>0</v>
      </c>
      <c r="K22" s="48"/>
      <c r="L22" s="9">
        <f t="shared" si="8"/>
        <v>0</v>
      </c>
      <c r="M22" s="10"/>
      <c r="N22" s="9">
        <f t="shared" si="2"/>
        <v>0</v>
      </c>
      <c r="O22" s="48"/>
      <c r="P22" s="9">
        <f t="shared" si="9"/>
        <v>0</v>
      </c>
      <c r="Q22" s="10"/>
      <c r="R22" s="9">
        <f t="shared" si="3"/>
        <v>0</v>
      </c>
      <c r="S22" s="48"/>
      <c r="T22" s="9">
        <f t="shared" si="10"/>
        <v>0</v>
      </c>
      <c r="U22" s="10"/>
      <c r="V22" s="9">
        <f t="shared" si="4"/>
        <v>0</v>
      </c>
      <c r="W22" s="48"/>
      <c r="X22" s="9">
        <f t="shared" si="11"/>
        <v>0</v>
      </c>
      <c r="Y22" s="10"/>
      <c r="Z22" s="9">
        <f t="shared" si="5"/>
        <v>0</v>
      </c>
      <c r="AA22" s="48"/>
      <c r="AB22" s="9">
        <f t="shared" si="12"/>
        <v>0</v>
      </c>
      <c r="AC22" s="49"/>
      <c r="AD22" s="9">
        <f t="shared" si="13"/>
        <v>0</v>
      </c>
    </row>
    <row r="23" spans="1:30" ht="12.75" customHeight="1">
      <c r="A23" s="11" t="s">
        <v>83</v>
      </c>
      <c r="B23" s="46"/>
      <c r="C23" s="48"/>
      <c r="D23" s="9">
        <f t="shared" si="6"/>
        <v>0</v>
      </c>
      <c r="E23" s="10"/>
      <c r="F23" s="9">
        <f t="shared" si="0"/>
        <v>0</v>
      </c>
      <c r="G23" s="48"/>
      <c r="H23" s="9">
        <f t="shared" si="7"/>
        <v>0</v>
      </c>
      <c r="I23" s="10"/>
      <c r="J23" s="9">
        <f t="shared" si="1"/>
        <v>0</v>
      </c>
      <c r="K23" s="48"/>
      <c r="L23" s="9">
        <f t="shared" si="8"/>
        <v>0</v>
      </c>
      <c r="M23" s="10"/>
      <c r="N23" s="9">
        <f t="shared" si="2"/>
        <v>0</v>
      </c>
      <c r="O23" s="48"/>
      <c r="P23" s="9">
        <f t="shared" si="9"/>
        <v>0</v>
      </c>
      <c r="Q23" s="10"/>
      <c r="R23" s="9">
        <f t="shared" si="3"/>
        <v>0</v>
      </c>
      <c r="S23" s="48"/>
      <c r="T23" s="9">
        <f t="shared" si="10"/>
        <v>0</v>
      </c>
      <c r="U23" s="10"/>
      <c r="V23" s="9">
        <f t="shared" si="4"/>
        <v>0</v>
      </c>
      <c r="W23" s="48"/>
      <c r="X23" s="9">
        <f t="shared" si="11"/>
        <v>0</v>
      </c>
      <c r="Y23" s="10"/>
      <c r="Z23" s="9">
        <f t="shared" si="5"/>
        <v>0</v>
      </c>
      <c r="AA23" s="48"/>
      <c r="AB23" s="9">
        <f t="shared" si="12"/>
        <v>0</v>
      </c>
      <c r="AC23" s="49"/>
      <c r="AD23" s="9">
        <f t="shared" si="13"/>
        <v>0</v>
      </c>
    </row>
    <row r="24" spans="1:30" ht="12.75" customHeight="1">
      <c r="A24" s="11" t="s">
        <v>84</v>
      </c>
      <c r="B24" s="46"/>
      <c r="C24" s="48"/>
      <c r="D24" s="9">
        <f t="shared" si="6"/>
        <v>0</v>
      </c>
      <c r="E24" s="10"/>
      <c r="F24" s="9">
        <f t="shared" si="0"/>
        <v>0</v>
      </c>
      <c r="G24" s="48"/>
      <c r="H24" s="9">
        <f t="shared" si="7"/>
        <v>0</v>
      </c>
      <c r="I24" s="10"/>
      <c r="J24" s="9">
        <f t="shared" si="1"/>
        <v>0</v>
      </c>
      <c r="K24" s="48"/>
      <c r="L24" s="9">
        <f t="shared" si="8"/>
        <v>0</v>
      </c>
      <c r="M24" s="10"/>
      <c r="N24" s="9">
        <f t="shared" si="2"/>
        <v>0</v>
      </c>
      <c r="O24" s="48"/>
      <c r="P24" s="9">
        <f t="shared" si="9"/>
        <v>0</v>
      </c>
      <c r="Q24" s="10"/>
      <c r="R24" s="9">
        <f t="shared" si="3"/>
        <v>0</v>
      </c>
      <c r="S24" s="48"/>
      <c r="T24" s="9">
        <f t="shared" si="10"/>
        <v>0</v>
      </c>
      <c r="U24" s="10"/>
      <c r="V24" s="9">
        <f t="shared" si="4"/>
        <v>0</v>
      </c>
      <c r="W24" s="48"/>
      <c r="X24" s="9">
        <f t="shared" si="11"/>
        <v>0</v>
      </c>
      <c r="Y24" s="10"/>
      <c r="Z24" s="9">
        <f t="shared" si="5"/>
        <v>0</v>
      </c>
      <c r="AA24" s="48"/>
      <c r="AB24" s="9">
        <f t="shared" si="12"/>
        <v>0</v>
      </c>
      <c r="AC24" s="49"/>
      <c r="AD24" s="9">
        <f t="shared" si="13"/>
        <v>0</v>
      </c>
    </row>
    <row r="25" spans="1:30" ht="12.75" customHeight="1">
      <c r="D25" s="50"/>
      <c r="E25" s="10"/>
      <c r="F25" s="44"/>
      <c r="G25" s="40"/>
      <c r="H25" s="50"/>
      <c r="I25" s="10"/>
      <c r="J25" s="44"/>
      <c r="K25" s="40"/>
      <c r="L25" s="50"/>
      <c r="M25" s="10"/>
      <c r="O25" s="40"/>
      <c r="P25" s="50"/>
      <c r="Q25" s="10"/>
      <c r="S25" s="40"/>
      <c r="T25" s="50"/>
      <c r="U25" s="10"/>
      <c r="W25" s="40"/>
      <c r="X25" s="50"/>
      <c r="Y25" s="10"/>
      <c r="AA25" s="40"/>
      <c r="AB25" s="50"/>
      <c r="AC25" s="10"/>
      <c r="AD25" s="44"/>
    </row>
    <row r="26" spans="1:30" ht="12.75" customHeight="1">
      <c r="A26" s="51" t="s">
        <v>15</v>
      </c>
      <c r="B26" s="52"/>
      <c r="C26" s="51"/>
      <c r="D26" s="53">
        <f>SUM(D15:D24)</f>
        <v>0</v>
      </c>
      <c r="E26" s="10"/>
      <c r="F26" s="54"/>
      <c r="G26" s="51"/>
      <c r="H26" s="53">
        <f>SUM(H15:H24)</f>
        <v>0</v>
      </c>
      <c r="I26" s="10"/>
      <c r="J26" s="54"/>
      <c r="K26" s="51"/>
      <c r="L26" s="53">
        <f>SUM(L15:L24)</f>
        <v>0</v>
      </c>
      <c r="M26" s="10"/>
      <c r="N26" s="55"/>
      <c r="O26" s="51"/>
      <c r="P26" s="53">
        <f>SUM(P15:P24)</f>
        <v>0</v>
      </c>
      <c r="Q26" s="10"/>
      <c r="R26" s="55"/>
      <c r="S26" s="51"/>
      <c r="T26" s="53">
        <f>SUM(T15:T24)</f>
        <v>0</v>
      </c>
      <c r="U26" s="10"/>
      <c r="V26" s="55"/>
      <c r="W26" s="51"/>
      <c r="X26" s="53">
        <f>SUM(X15:X24)</f>
        <v>0</v>
      </c>
      <c r="Y26" s="10"/>
      <c r="Z26" s="55"/>
      <c r="AA26" s="51"/>
      <c r="AB26" s="53">
        <f>SUM(AB15:AB24)</f>
        <v>0</v>
      </c>
      <c r="AC26" s="49"/>
      <c r="AD26" s="53">
        <f>SUM(D26,H26,L26,P26,T26,X26,AB26)</f>
        <v>0</v>
      </c>
    </row>
    <row r="27" spans="1:30" ht="11" customHeight="1">
      <c r="A27" s="40" t="s">
        <v>55</v>
      </c>
      <c r="B27" s="40" t="s">
        <v>13</v>
      </c>
      <c r="C27" s="40" t="s">
        <v>16</v>
      </c>
      <c r="D27" s="40" t="s">
        <v>14</v>
      </c>
      <c r="E27" s="10"/>
      <c r="F27" s="40" t="s">
        <v>13</v>
      </c>
      <c r="G27" s="40" t="s">
        <v>16</v>
      </c>
      <c r="H27" s="40" t="s">
        <v>14</v>
      </c>
      <c r="I27" s="10"/>
      <c r="J27" s="40" t="s">
        <v>13</v>
      </c>
      <c r="K27" s="40" t="s">
        <v>16</v>
      </c>
      <c r="L27" s="40" t="s">
        <v>14</v>
      </c>
      <c r="M27" s="10"/>
      <c r="N27" s="40" t="s">
        <v>13</v>
      </c>
      <c r="O27" s="40" t="s">
        <v>16</v>
      </c>
      <c r="P27" s="40" t="s">
        <v>14</v>
      </c>
      <c r="Q27" s="10"/>
      <c r="R27" s="40" t="s">
        <v>13</v>
      </c>
      <c r="S27" s="40" t="s">
        <v>16</v>
      </c>
      <c r="T27" s="40" t="s">
        <v>14</v>
      </c>
      <c r="U27" s="10"/>
      <c r="V27" s="40" t="s">
        <v>13</v>
      </c>
      <c r="W27" s="40" t="s">
        <v>16</v>
      </c>
      <c r="X27" s="40" t="s">
        <v>14</v>
      </c>
      <c r="Y27" s="10"/>
      <c r="Z27" s="40" t="s">
        <v>13</v>
      </c>
      <c r="AA27" s="40" t="s">
        <v>16</v>
      </c>
      <c r="AB27" s="40" t="s">
        <v>14</v>
      </c>
      <c r="AC27" s="45"/>
      <c r="AD27" s="50"/>
    </row>
    <row r="28" spans="1:30" ht="12.75" customHeight="1">
      <c r="A28" s="11" t="s">
        <v>85</v>
      </c>
      <c r="B28" s="46"/>
      <c r="C28" s="48"/>
      <c r="D28" s="9">
        <f>(B28/9)*C28</f>
        <v>0</v>
      </c>
      <c r="E28" s="42"/>
      <c r="F28" s="9">
        <f>B28*(1+$B$7)</f>
        <v>0</v>
      </c>
      <c r="G28" s="48"/>
      <c r="H28" s="9">
        <f>(F28/9)*G28</f>
        <v>0</v>
      </c>
      <c r="I28" s="42"/>
      <c r="J28" s="9">
        <f>F28*(1+$B$7)</f>
        <v>0</v>
      </c>
      <c r="K28" s="48"/>
      <c r="L28" s="9">
        <f>(J28/9)*K28</f>
        <v>0</v>
      </c>
      <c r="M28" s="42"/>
      <c r="N28" s="9">
        <f>J28*(1+$B$7)</f>
        <v>0</v>
      </c>
      <c r="O28" s="48"/>
      <c r="P28" s="9">
        <f>(N28/9)*O28</f>
        <v>0</v>
      </c>
      <c r="Q28" s="42"/>
      <c r="R28" s="9">
        <f>N28*(1+$B$7)</f>
        <v>0</v>
      </c>
      <c r="S28" s="48"/>
      <c r="T28" s="9">
        <f>(R28/9)*S28</f>
        <v>0</v>
      </c>
      <c r="U28" s="42"/>
      <c r="V28" s="9">
        <f>R28*(1+$B$7)</f>
        <v>0</v>
      </c>
      <c r="W28" s="48"/>
      <c r="X28" s="9">
        <f>(V28/9)*W28</f>
        <v>0</v>
      </c>
      <c r="Y28" s="42"/>
      <c r="Z28" s="9">
        <f>V28*(1+$B$7)</f>
        <v>0</v>
      </c>
      <c r="AA28" s="48"/>
      <c r="AB28" s="9">
        <f>(Z28/9)*AA28</f>
        <v>0</v>
      </c>
      <c r="AC28" s="49"/>
      <c r="AD28" s="9">
        <f t="shared" ref="AD28:AD31" si="14">SUM(D28,H28,L28,P28,T28,X28,AB28)</f>
        <v>0</v>
      </c>
    </row>
    <row r="29" spans="1:30" ht="12.75" customHeight="1">
      <c r="A29" s="11" t="s">
        <v>86</v>
      </c>
      <c r="B29" s="46"/>
      <c r="C29" s="48"/>
      <c r="D29" s="9">
        <f t="shared" ref="D29:D31" si="15">(B29/9)*C29</f>
        <v>0</v>
      </c>
      <c r="E29" s="42"/>
      <c r="F29" s="9">
        <f>B29*(1+$B$7)</f>
        <v>0</v>
      </c>
      <c r="G29" s="48"/>
      <c r="H29" s="9">
        <f t="shared" ref="H29:H31" si="16">(F29/9)*G29</f>
        <v>0</v>
      </c>
      <c r="I29" s="42"/>
      <c r="J29" s="9">
        <f>F29*(1+$B$7)</f>
        <v>0</v>
      </c>
      <c r="K29" s="48"/>
      <c r="L29" s="9">
        <f t="shared" ref="L29:L31" si="17">(J29/9)*K29</f>
        <v>0</v>
      </c>
      <c r="M29" s="42"/>
      <c r="N29" s="9">
        <f>J29*(1+$B$7)</f>
        <v>0</v>
      </c>
      <c r="O29" s="48"/>
      <c r="P29" s="9">
        <f t="shared" ref="P29:P31" si="18">(N29/9)*O29</f>
        <v>0</v>
      </c>
      <c r="Q29" s="42"/>
      <c r="R29" s="9">
        <f>N29*(1+$B$7)</f>
        <v>0</v>
      </c>
      <c r="S29" s="48"/>
      <c r="T29" s="9">
        <f t="shared" ref="T29:T31" si="19">(R29/9)*S29</f>
        <v>0</v>
      </c>
      <c r="U29" s="42"/>
      <c r="V29" s="9">
        <f>R29*(1+$B$7)</f>
        <v>0</v>
      </c>
      <c r="W29" s="48"/>
      <c r="X29" s="9">
        <f t="shared" ref="X29:X31" si="20">(V29/9)*W29</f>
        <v>0</v>
      </c>
      <c r="Y29" s="42"/>
      <c r="Z29" s="9">
        <f>V29*(1+$B$7)</f>
        <v>0</v>
      </c>
      <c r="AA29" s="48"/>
      <c r="AB29" s="9">
        <f t="shared" ref="AB29:AB31" si="21">(Z29/9)*AA29</f>
        <v>0</v>
      </c>
      <c r="AC29" s="49"/>
      <c r="AD29" s="9">
        <f t="shared" si="14"/>
        <v>0</v>
      </c>
    </row>
    <row r="30" spans="1:30" ht="12.75" customHeight="1">
      <c r="A30" s="11" t="s">
        <v>87</v>
      </c>
      <c r="B30" s="46"/>
      <c r="C30" s="48"/>
      <c r="D30" s="9">
        <f t="shared" si="15"/>
        <v>0</v>
      </c>
      <c r="E30" s="10"/>
      <c r="F30" s="9">
        <f>B30*(1+$B$7)</f>
        <v>0</v>
      </c>
      <c r="G30" s="48"/>
      <c r="H30" s="9">
        <f t="shared" si="16"/>
        <v>0</v>
      </c>
      <c r="I30" s="10"/>
      <c r="J30" s="9">
        <f>F30*(1+$B$7)</f>
        <v>0</v>
      </c>
      <c r="K30" s="48"/>
      <c r="L30" s="9">
        <f t="shared" si="17"/>
        <v>0</v>
      </c>
      <c r="M30" s="10"/>
      <c r="N30" s="9">
        <f>J30*(1+$B$7)</f>
        <v>0</v>
      </c>
      <c r="O30" s="48"/>
      <c r="P30" s="9">
        <f t="shared" si="18"/>
        <v>0</v>
      </c>
      <c r="Q30" s="10"/>
      <c r="R30" s="9">
        <f>N30*(1+$B$7)</f>
        <v>0</v>
      </c>
      <c r="S30" s="48"/>
      <c r="T30" s="9">
        <f t="shared" si="19"/>
        <v>0</v>
      </c>
      <c r="U30" s="10"/>
      <c r="V30" s="9">
        <f>R30*(1+$B$7)</f>
        <v>0</v>
      </c>
      <c r="W30" s="48"/>
      <c r="X30" s="9">
        <f t="shared" si="20"/>
        <v>0</v>
      </c>
      <c r="Y30" s="10"/>
      <c r="Z30" s="9">
        <f>V30*(1+$B$7)</f>
        <v>0</v>
      </c>
      <c r="AA30" s="48"/>
      <c r="AB30" s="9">
        <f t="shared" si="21"/>
        <v>0</v>
      </c>
      <c r="AC30" s="49"/>
      <c r="AD30" s="9">
        <f t="shared" si="14"/>
        <v>0</v>
      </c>
    </row>
    <row r="31" spans="1:30" ht="12.75" customHeight="1">
      <c r="A31" s="11" t="s">
        <v>88</v>
      </c>
      <c r="B31" s="46"/>
      <c r="C31" s="48"/>
      <c r="D31" s="9">
        <f t="shared" si="15"/>
        <v>0</v>
      </c>
      <c r="E31" s="10"/>
      <c r="F31" s="9">
        <f>B31*(1+$B$7)</f>
        <v>0</v>
      </c>
      <c r="G31" s="48"/>
      <c r="H31" s="9">
        <f t="shared" si="16"/>
        <v>0</v>
      </c>
      <c r="I31" s="10"/>
      <c r="J31" s="9">
        <f>F31*(1+$B$7)</f>
        <v>0</v>
      </c>
      <c r="K31" s="48"/>
      <c r="L31" s="9">
        <f t="shared" si="17"/>
        <v>0</v>
      </c>
      <c r="M31" s="10"/>
      <c r="N31" s="9">
        <f>J31*(1+$B$7)</f>
        <v>0</v>
      </c>
      <c r="O31" s="48"/>
      <c r="P31" s="9">
        <f t="shared" si="18"/>
        <v>0</v>
      </c>
      <c r="Q31" s="10"/>
      <c r="R31" s="9">
        <f>N31*(1+$B$7)</f>
        <v>0</v>
      </c>
      <c r="S31" s="48"/>
      <c r="T31" s="9">
        <f t="shared" si="19"/>
        <v>0</v>
      </c>
      <c r="U31" s="10"/>
      <c r="V31" s="9">
        <f>R31*(1+$B$7)</f>
        <v>0</v>
      </c>
      <c r="W31" s="48"/>
      <c r="X31" s="9">
        <f t="shared" si="20"/>
        <v>0</v>
      </c>
      <c r="Y31" s="10"/>
      <c r="Z31" s="9">
        <f>V31*(1+$B$7)</f>
        <v>0</v>
      </c>
      <c r="AA31" s="48"/>
      <c r="AB31" s="9">
        <f t="shared" si="21"/>
        <v>0</v>
      </c>
      <c r="AC31" s="49"/>
      <c r="AD31" s="9">
        <f t="shared" si="14"/>
        <v>0</v>
      </c>
    </row>
    <row r="32" spans="1:30" ht="12.75" customHeight="1">
      <c r="D32" s="50"/>
      <c r="E32" s="10"/>
      <c r="F32" s="44"/>
      <c r="G32" s="40"/>
      <c r="H32" s="50"/>
      <c r="I32" s="10"/>
      <c r="J32" s="44"/>
      <c r="K32" s="40"/>
      <c r="L32" s="50"/>
      <c r="M32" s="10"/>
      <c r="O32" s="40"/>
      <c r="P32" s="50"/>
      <c r="Q32" s="10"/>
      <c r="S32" s="40"/>
      <c r="T32" s="50"/>
      <c r="U32" s="10"/>
      <c r="W32" s="40"/>
      <c r="X32" s="50"/>
      <c r="Y32" s="10"/>
      <c r="AA32" s="40"/>
      <c r="AB32" s="50"/>
      <c r="AC32" s="10"/>
      <c r="AD32" s="44"/>
    </row>
    <row r="33" spans="1:30" ht="12.75" customHeight="1">
      <c r="A33" s="51" t="s">
        <v>102</v>
      </c>
      <c r="B33" s="52"/>
      <c r="C33" s="51"/>
      <c r="D33" s="53">
        <f>SUM(D28:D31)</f>
        <v>0</v>
      </c>
      <c r="E33" s="10"/>
      <c r="F33" s="54"/>
      <c r="G33" s="51"/>
      <c r="H33" s="53">
        <f>SUM(H28:H31)</f>
        <v>0</v>
      </c>
      <c r="I33" s="10"/>
      <c r="J33" s="54"/>
      <c r="K33" s="51"/>
      <c r="L33" s="53">
        <f>SUM(L28:L31)</f>
        <v>0</v>
      </c>
      <c r="M33" s="10"/>
      <c r="N33" s="55"/>
      <c r="O33" s="51"/>
      <c r="P33" s="53">
        <f>SUM(P28:P31)</f>
        <v>0</v>
      </c>
      <c r="Q33" s="10"/>
      <c r="R33" s="55"/>
      <c r="S33" s="51"/>
      <c r="T33" s="53">
        <f>SUM(T28:T31)</f>
        <v>0</v>
      </c>
      <c r="U33" s="10"/>
      <c r="V33" s="55"/>
      <c r="W33" s="51"/>
      <c r="X33" s="53">
        <f>SUM(X28:X31)</f>
        <v>0</v>
      </c>
      <c r="Y33" s="10"/>
      <c r="Z33" s="55"/>
      <c r="AA33" s="51"/>
      <c r="AB33" s="53">
        <f>SUM(AB28:AB31)</f>
        <v>0</v>
      </c>
      <c r="AC33" s="49"/>
      <c r="AD33" s="53">
        <f>SUM(D33,H33,L33,P33,T33,X33,AB33)</f>
        <v>0</v>
      </c>
    </row>
    <row r="34" spans="1:30" ht="12.75" customHeight="1">
      <c r="A34" s="40" t="s">
        <v>56</v>
      </c>
      <c r="B34" s="40" t="s">
        <v>13</v>
      </c>
      <c r="C34" s="40" t="s">
        <v>16</v>
      </c>
      <c r="D34" s="40" t="s">
        <v>14</v>
      </c>
      <c r="E34" s="10"/>
      <c r="F34" s="40" t="s">
        <v>13</v>
      </c>
      <c r="G34" s="40" t="s">
        <v>16</v>
      </c>
      <c r="H34" s="40" t="s">
        <v>14</v>
      </c>
      <c r="I34" s="10"/>
      <c r="J34" s="40" t="s">
        <v>13</v>
      </c>
      <c r="K34" s="40" t="s">
        <v>16</v>
      </c>
      <c r="L34" s="40" t="s">
        <v>14</v>
      </c>
      <c r="M34" s="10"/>
      <c r="N34" s="40" t="s">
        <v>13</v>
      </c>
      <c r="O34" s="40" t="s">
        <v>16</v>
      </c>
      <c r="P34" s="40" t="s">
        <v>14</v>
      </c>
      <c r="Q34" s="10"/>
      <c r="R34" s="40" t="s">
        <v>13</v>
      </c>
      <c r="S34" s="40" t="s">
        <v>16</v>
      </c>
      <c r="T34" s="40" t="s">
        <v>14</v>
      </c>
      <c r="U34" s="10"/>
      <c r="V34" s="40" t="s">
        <v>13</v>
      </c>
      <c r="W34" s="40" t="s">
        <v>16</v>
      </c>
      <c r="X34" s="40" t="s">
        <v>14</v>
      </c>
      <c r="Y34" s="10"/>
      <c r="Z34" s="40" t="s">
        <v>13</v>
      </c>
      <c r="AA34" s="40" t="s">
        <v>16</v>
      </c>
      <c r="AB34" s="40" t="s">
        <v>14</v>
      </c>
      <c r="AC34" s="45"/>
      <c r="AD34" s="50"/>
    </row>
    <row r="35" spans="1:30" ht="12.75" customHeight="1">
      <c r="A35" s="11" t="s">
        <v>226</v>
      </c>
      <c r="B35" s="46"/>
      <c r="C35" s="48"/>
      <c r="D35" s="9">
        <f>(B35/12)*C35</f>
        <v>0</v>
      </c>
      <c r="E35" s="42"/>
      <c r="F35" s="9">
        <f t="shared" ref="F35:F44" si="22">B35*(1+$B$7)</f>
        <v>0</v>
      </c>
      <c r="G35" s="48"/>
      <c r="H35" s="9">
        <f>(F35/12)*G35</f>
        <v>0</v>
      </c>
      <c r="I35" s="42"/>
      <c r="J35" s="9">
        <f t="shared" ref="J35:J44" si="23">F35*(1+$B$7)</f>
        <v>0</v>
      </c>
      <c r="K35" s="48"/>
      <c r="L35" s="9">
        <f>(J35/12)*K35</f>
        <v>0</v>
      </c>
      <c r="M35" s="42"/>
      <c r="N35" s="9">
        <f t="shared" ref="N35:N44" si="24">J35*(1+$B$7)</f>
        <v>0</v>
      </c>
      <c r="O35" s="48"/>
      <c r="P35" s="9">
        <f>(N35/12)*O35</f>
        <v>0</v>
      </c>
      <c r="Q35" s="42"/>
      <c r="R35" s="9">
        <f t="shared" ref="R35:R44" si="25">N35*(1+$B$7)</f>
        <v>0</v>
      </c>
      <c r="S35" s="48"/>
      <c r="T35" s="9">
        <f>(R35/12)*S35</f>
        <v>0</v>
      </c>
      <c r="U35" s="42"/>
      <c r="V35" s="9">
        <f t="shared" ref="V35:V44" si="26">R35*(1+$B$7)</f>
        <v>0</v>
      </c>
      <c r="W35" s="48"/>
      <c r="X35" s="9">
        <f>(V35/12)*W35</f>
        <v>0</v>
      </c>
      <c r="Y35" s="42"/>
      <c r="Z35" s="9">
        <f t="shared" ref="Z35:Z44" si="27">V35*(1+$B$7)</f>
        <v>0</v>
      </c>
      <c r="AA35" s="48"/>
      <c r="AB35" s="9">
        <f>(Z35/12)*AA35</f>
        <v>0</v>
      </c>
      <c r="AC35" s="49"/>
      <c r="AD35" s="9">
        <f t="shared" ref="AD35:AD44" si="28">SUM(D35,H35,L35,P35,T35,X35,AB35)</f>
        <v>0</v>
      </c>
    </row>
    <row r="36" spans="1:30" ht="12.75" customHeight="1">
      <c r="A36" s="11" t="s">
        <v>89</v>
      </c>
      <c r="B36" s="46"/>
      <c r="C36" s="48"/>
      <c r="D36" s="9">
        <f t="shared" ref="D36:D44" si="29">(B36/12)*C36</f>
        <v>0</v>
      </c>
      <c r="E36" s="42"/>
      <c r="F36" s="9">
        <f t="shared" si="22"/>
        <v>0</v>
      </c>
      <c r="G36" s="48"/>
      <c r="H36" s="9">
        <f t="shared" ref="H36:H44" si="30">(F36/12)*G36</f>
        <v>0</v>
      </c>
      <c r="I36" s="42"/>
      <c r="J36" s="9">
        <f t="shared" si="23"/>
        <v>0</v>
      </c>
      <c r="K36" s="48"/>
      <c r="L36" s="9">
        <f t="shared" ref="L36:L44" si="31">(J36/12)*K36</f>
        <v>0</v>
      </c>
      <c r="M36" s="42"/>
      <c r="N36" s="9">
        <f t="shared" si="24"/>
        <v>0</v>
      </c>
      <c r="O36" s="48"/>
      <c r="P36" s="9">
        <f t="shared" ref="P36:P44" si="32">(N36/12)*O36</f>
        <v>0</v>
      </c>
      <c r="Q36" s="42"/>
      <c r="R36" s="9">
        <f t="shared" si="25"/>
        <v>0</v>
      </c>
      <c r="S36" s="48"/>
      <c r="T36" s="9">
        <f t="shared" ref="T36:T44" si="33">(R36/12)*S36</f>
        <v>0</v>
      </c>
      <c r="U36" s="42"/>
      <c r="V36" s="9">
        <f t="shared" si="26"/>
        <v>0</v>
      </c>
      <c r="W36" s="48"/>
      <c r="X36" s="9">
        <f t="shared" ref="X36:X44" si="34">(V36/12)*W36</f>
        <v>0</v>
      </c>
      <c r="Y36" s="42"/>
      <c r="Z36" s="9">
        <f t="shared" si="27"/>
        <v>0</v>
      </c>
      <c r="AA36" s="48"/>
      <c r="AB36" s="9">
        <f t="shared" ref="AB36:AB44" si="35">(Z36/12)*AA36</f>
        <v>0</v>
      </c>
      <c r="AC36" s="49"/>
      <c r="AD36" s="9">
        <f t="shared" si="28"/>
        <v>0</v>
      </c>
    </row>
    <row r="37" spans="1:30" ht="12.75" customHeight="1">
      <c r="A37" s="11" t="s">
        <v>90</v>
      </c>
      <c r="B37" s="46"/>
      <c r="C37" s="48"/>
      <c r="D37" s="9">
        <f t="shared" si="29"/>
        <v>0</v>
      </c>
      <c r="E37" s="42"/>
      <c r="F37" s="9">
        <f t="shared" si="22"/>
        <v>0</v>
      </c>
      <c r="G37" s="48"/>
      <c r="H37" s="9">
        <f t="shared" si="30"/>
        <v>0</v>
      </c>
      <c r="I37" s="42"/>
      <c r="J37" s="9">
        <f t="shared" si="23"/>
        <v>0</v>
      </c>
      <c r="K37" s="48"/>
      <c r="L37" s="9">
        <f t="shared" si="31"/>
        <v>0</v>
      </c>
      <c r="M37" s="42"/>
      <c r="N37" s="9">
        <f t="shared" si="24"/>
        <v>0</v>
      </c>
      <c r="O37" s="48"/>
      <c r="P37" s="9">
        <f t="shared" si="32"/>
        <v>0</v>
      </c>
      <c r="Q37" s="42"/>
      <c r="R37" s="9">
        <f t="shared" si="25"/>
        <v>0</v>
      </c>
      <c r="S37" s="48"/>
      <c r="T37" s="9">
        <f t="shared" si="33"/>
        <v>0</v>
      </c>
      <c r="U37" s="42"/>
      <c r="V37" s="9">
        <f t="shared" si="26"/>
        <v>0</v>
      </c>
      <c r="W37" s="48"/>
      <c r="X37" s="9">
        <f t="shared" si="34"/>
        <v>0</v>
      </c>
      <c r="Y37" s="42"/>
      <c r="Z37" s="9">
        <f t="shared" si="27"/>
        <v>0</v>
      </c>
      <c r="AA37" s="48"/>
      <c r="AB37" s="9">
        <f t="shared" si="35"/>
        <v>0</v>
      </c>
      <c r="AC37" s="49"/>
      <c r="AD37" s="9">
        <f t="shared" si="28"/>
        <v>0</v>
      </c>
    </row>
    <row r="38" spans="1:30" ht="12.75" customHeight="1">
      <c r="A38" s="11" t="s">
        <v>91</v>
      </c>
      <c r="B38" s="46"/>
      <c r="C38" s="48"/>
      <c r="D38" s="9">
        <f t="shared" si="29"/>
        <v>0</v>
      </c>
      <c r="E38" s="42"/>
      <c r="F38" s="9">
        <f t="shared" si="22"/>
        <v>0</v>
      </c>
      <c r="G38" s="48"/>
      <c r="H38" s="9">
        <f t="shared" si="30"/>
        <v>0</v>
      </c>
      <c r="I38" s="42"/>
      <c r="J38" s="9">
        <f t="shared" si="23"/>
        <v>0</v>
      </c>
      <c r="K38" s="48"/>
      <c r="L38" s="9">
        <f t="shared" si="31"/>
        <v>0</v>
      </c>
      <c r="M38" s="42"/>
      <c r="N38" s="9">
        <f t="shared" si="24"/>
        <v>0</v>
      </c>
      <c r="O38" s="48"/>
      <c r="P38" s="9">
        <f t="shared" si="32"/>
        <v>0</v>
      </c>
      <c r="Q38" s="42"/>
      <c r="R38" s="9">
        <f t="shared" si="25"/>
        <v>0</v>
      </c>
      <c r="S38" s="48"/>
      <c r="T38" s="9">
        <f t="shared" si="33"/>
        <v>0</v>
      </c>
      <c r="U38" s="42"/>
      <c r="V38" s="9">
        <f t="shared" si="26"/>
        <v>0</v>
      </c>
      <c r="W38" s="48"/>
      <c r="X38" s="9">
        <f t="shared" si="34"/>
        <v>0</v>
      </c>
      <c r="Y38" s="42"/>
      <c r="Z38" s="9">
        <f t="shared" si="27"/>
        <v>0</v>
      </c>
      <c r="AA38" s="48"/>
      <c r="AB38" s="9">
        <f t="shared" si="35"/>
        <v>0</v>
      </c>
      <c r="AC38" s="49"/>
      <c r="AD38" s="9">
        <f t="shared" si="28"/>
        <v>0</v>
      </c>
    </row>
    <row r="39" spans="1:30" ht="12.75" customHeight="1">
      <c r="A39" s="11" t="s">
        <v>92</v>
      </c>
      <c r="B39" s="46"/>
      <c r="C39" s="48"/>
      <c r="D39" s="9">
        <f t="shared" si="29"/>
        <v>0</v>
      </c>
      <c r="E39" s="42"/>
      <c r="F39" s="9">
        <f t="shared" si="22"/>
        <v>0</v>
      </c>
      <c r="G39" s="48"/>
      <c r="H39" s="9">
        <f t="shared" si="30"/>
        <v>0</v>
      </c>
      <c r="I39" s="42"/>
      <c r="J39" s="9">
        <f t="shared" si="23"/>
        <v>0</v>
      </c>
      <c r="K39" s="48"/>
      <c r="L39" s="9">
        <f t="shared" si="31"/>
        <v>0</v>
      </c>
      <c r="M39" s="42"/>
      <c r="N39" s="9">
        <f t="shared" si="24"/>
        <v>0</v>
      </c>
      <c r="O39" s="48"/>
      <c r="P39" s="9">
        <f t="shared" si="32"/>
        <v>0</v>
      </c>
      <c r="Q39" s="42"/>
      <c r="R39" s="9">
        <f t="shared" si="25"/>
        <v>0</v>
      </c>
      <c r="S39" s="48"/>
      <c r="T39" s="9">
        <f t="shared" si="33"/>
        <v>0</v>
      </c>
      <c r="U39" s="42"/>
      <c r="V39" s="9">
        <f t="shared" si="26"/>
        <v>0</v>
      </c>
      <c r="W39" s="48"/>
      <c r="X39" s="9">
        <f t="shared" si="34"/>
        <v>0</v>
      </c>
      <c r="Y39" s="42"/>
      <c r="Z39" s="9">
        <f t="shared" si="27"/>
        <v>0</v>
      </c>
      <c r="AA39" s="48"/>
      <c r="AB39" s="9">
        <f t="shared" si="35"/>
        <v>0</v>
      </c>
      <c r="AC39" s="49"/>
      <c r="AD39" s="9">
        <f t="shared" si="28"/>
        <v>0</v>
      </c>
    </row>
    <row r="40" spans="1:30" ht="12.75" customHeight="1">
      <c r="A40" s="11" t="s">
        <v>93</v>
      </c>
      <c r="B40" s="46"/>
      <c r="C40" s="48"/>
      <c r="D40" s="9">
        <f t="shared" si="29"/>
        <v>0</v>
      </c>
      <c r="E40" s="42"/>
      <c r="F40" s="9">
        <f t="shared" si="22"/>
        <v>0</v>
      </c>
      <c r="G40" s="48"/>
      <c r="H40" s="9">
        <f t="shared" si="30"/>
        <v>0</v>
      </c>
      <c r="I40" s="42"/>
      <c r="J40" s="9">
        <f t="shared" si="23"/>
        <v>0</v>
      </c>
      <c r="K40" s="48"/>
      <c r="L40" s="9">
        <f t="shared" si="31"/>
        <v>0</v>
      </c>
      <c r="M40" s="42"/>
      <c r="N40" s="9">
        <f t="shared" si="24"/>
        <v>0</v>
      </c>
      <c r="O40" s="48"/>
      <c r="P40" s="9">
        <f t="shared" si="32"/>
        <v>0</v>
      </c>
      <c r="Q40" s="42"/>
      <c r="R40" s="9">
        <f t="shared" si="25"/>
        <v>0</v>
      </c>
      <c r="S40" s="48"/>
      <c r="T40" s="9">
        <f t="shared" si="33"/>
        <v>0</v>
      </c>
      <c r="U40" s="42"/>
      <c r="V40" s="9">
        <f t="shared" si="26"/>
        <v>0</v>
      </c>
      <c r="W40" s="48"/>
      <c r="X40" s="9">
        <f t="shared" si="34"/>
        <v>0</v>
      </c>
      <c r="Y40" s="42"/>
      <c r="Z40" s="9">
        <f t="shared" si="27"/>
        <v>0</v>
      </c>
      <c r="AA40" s="48"/>
      <c r="AB40" s="9">
        <f t="shared" si="35"/>
        <v>0</v>
      </c>
      <c r="AC40" s="49"/>
      <c r="AD40" s="9">
        <f t="shared" si="28"/>
        <v>0</v>
      </c>
    </row>
    <row r="41" spans="1:30" ht="12.75" customHeight="1">
      <c r="A41" s="11" t="s">
        <v>94</v>
      </c>
      <c r="B41" s="46"/>
      <c r="C41" s="48"/>
      <c r="D41" s="9">
        <f t="shared" si="29"/>
        <v>0</v>
      </c>
      <c r="E41" s="42"/>
      <c r="F41" s="9">
        <f t="shared" si="22"/>
        <v>0</v>
      </c>
      <c r="G41" s="48"/>
      <c r="H41" s="9">
        <f t="shared" si="30"/>
        <v>0</v>
      </c>
      <c r="I41" s="42"/>
      <c r="J41" s="9">
        <f t="shared" si="23"/>
        <v>0</v>
      </c>
      <c r="K41" s="48"/>
      <c r="L41" s="9">
        <f t="shared" si="31"/>
        <v>0</v>
      </c>
      <c r="M41" s="42"/>
      <c r="N41" s="9">
        <f t="shared" si="24"/>
        <v>0</v>
      </c>
      <c r="O41" s="48"/>
      <c r="P41" s="9">
        <f t="shared" si="32"/>
        <v>0</v>
      </c>
      <c r="Q41" s="42"/>
      <c r="R41" s="9">
        <f t="shared" si="25"/>
        <v>0</v>
      </c>
      <c r="S41" s="48"/>
      <c r="T41" s="9">
        <f t="shared" si="33"/>
        <v>0</v>
      </c>
      <c r="U41" s="42"/>
      <c r="V41" s="9">
        <f t="shared" si="26"/>
        <v>0</v>
      </c>
      <c r="W41" s="48"/>
      <c r="X41" s="9">
        <f t="shared" si="34"/>
        <v>0</v>
      </c>
      <c r="Y41" s="42"/>
      <c r="Z41" s="9">
        <f t="shared" si="27"/>
        <v>0</v>
      </c>
      <c r="AA41" s="48"/>
      <c r="AB41" s="9">
        <f t="shared" si="35"/>
        <v>0</v>
      </c>
      <c r="AC41" s="49"/>
      <c r="AD41" s="9">
        <f t="shared" si="28"/>
        <v>0</v>
      </c>
    </row>
    <row r="42" spans="1:30" ht="12.75" customHeight="1">
      <c r="A42" s="11" t="s">
        <v>95</v>
      </c>
      <c r="B42" s="46"/>
      <c r="C42" s="48"/>
      <c r="D42" s="9">
        <f t="shared" si="29"/>
        <v>0</v>
      </c>
      <c r="E42" s="42"/>
      <c r="F42" s="9">
        <f t="shared" si="22"/>
        <v>0</v>
      </c>
      <c r="G42" s="48"/>
      <c r="H42" s="9">
        <f t="shared" si="30"/>
        <v>0</v>
      </c>
      <c r="I42" s="42"/>
      <c r="J42" s="9">
        <f t="shared" si="23"/>
        <v>0</v>
      </c>
      <c r="K42" s="48"/>
      <c r="L42" s="9">
        <f t="shared" si="31"/>
        <v>0</v>
      </c>
      <c r="M42" s="42"/>
      <c r="N42" s="9">
        <f t="shared" si="24"/>
        <v>0</v>
      </c>
      <c r="O42" s="48"/>
      <c r="P42" s="9">
        <f t="shared" si="32"/>
        <v>0</v>
      </c>
      <c r="Q42" s="42"/>
      <c r="R42" s="9">
        <f t="shared" si="25"/>
        <v>0</v>
      </c>
      <c r="S42" s="48"/>
      <c r="T42" s="9">
        <f t="shared" si="33"/>
        <v>0</v>
      </c>
      <c r="U42" s="42"/>
      <c r="V42" s="9">
        <f t="shared" si="26"/>
        <v>0</v>
      </c>
      <c r="W42" s="48"/>
      <c r="X42" s="9">
        <f t="shared" si="34"/>
        <v>0</v>
      </c>
      <c r="Y42" s="42"/>
      <c r="Z42" s="9">
        <f t="shared" si="27"/>
        <v>0</v>
      </c>
      <c r="AA42" s="48"/>
      <c r="AB42" s="9">
        <f t="shared" si="35"/>
        <v>0</v>
      </c>
      <c r="AC42" s="49"/>
      <c r="AD42" s="9">
        <f t="shared" si="28"/>
        <v>0</v>
      </c>
    </row>
    <row r="43" spans="1:30" ht="12.75" customHeight="1">
      <c r="A43" s="11" t="s">
        <v>96</v>
      </c>
      <c r="B43" s="46"/>
      <c r="C43" s="48"/>
      <c r="D43" s="9">
        <f t="shared" si="29"/>
        <v>0</v>
      </c>
      <c r="E43" s="42"/>
      <c r="F43" s="9">
        <f t="shared" si="22"/>
        <v>0</v>
      </c>
      <c r="G43" s="48"/>
      <c r="H43" s="9">
        <f t="shared" si="30"/>
        <v>0</v>
      </c>
      <c r="I43" s="42"/>
      <c r="J43" s="9">
        <f t="shared" si="23"/>
        <v>0</v>
      </c>
      <c r="K43" s="48"/>
      <c r="L43" s="9">
        <f t="shared" si="31"/>
        <v>0</v>
      </c>
      <c r="M43" s="42"/>
      <c r="N43" s="9">
        <f t="shared" si="24"/>
        <v>0</v>
      </c>
      <c r="O43" s="48"/>
      <c r="P43" s="9">
        <f t="shared" si="32"/>
        <v>0</v>
      </c>
      <c r="Q43" s="42"/>
      <c r="R43" s="9">
        <f t="shared" si="25"/>
        <v>0</v>
      </c>
      <c r="S43" s="48"/>
      <c r="T43" s="9">
        <f t="shared" si="33"/>
        <v>0</v>
      </c>
      <c r="U43" s="42"/>
      <c r="V43" s="9">
        <f t="shared" si="26"/>
        <v>0</v>
      </c>
      <c r="W43" s="48"/>
      <c r="X43" s="9">
        <f t="shared" si="34"/>
        <v>0</v>
      </c>
      <c r="Y43" s="42"/>
      <c r="Z43" s="9">
        <f t="shared" si="27"/>
        <v>0</v>
      </c>
      <c r="AA43" s="48"/>
      <c r="AB43" s="9">
        <f t="shared" si="35"/>
        <v>0</v>
      </c>
      <c r="AC43" s="49"/>
      <c r="AD43" s="9">
        <f t="shared" si="28"/>
        <v>0</v>
      </c>
    </row>
    <row r="44" spans="1:30" ht="12.75" customHeight="1">
      <c r="A44" s="11" t="s">
        <v>97</v>
      </c>
      <c r="B44" s="46"/>
      <c r="C44" s="48"/>
      <c r="D44" s="9">
        <f t="shared" si="29"/>
        <v>0</v>
      </c>
      <c r="E44" s="42"/>
      <c r="F44" s="9">
        <f t="shared" si="22"/>
        <v>0</v>
      </c>
      <c r="G44" s="48"/>
      <c r="H44" s="9">
        <f t="shared" si="30"/>
        <v>0</v>
      </c>
      <c r="I44" s="42"/>
      <c r="J44" s="9">
        <f t="shared" si="23"/>
        <v>0</v>
      </c>
      <c r="K44" s="48"/>
      <c r="L44" s="9">
        <f t="shared" si="31"/>
        <v>0</v>
      </c>
      <c r="M44" s="42"/>
      <c r="N44" s="9">
        <f t="shared" si="24"/>
        <v>0</v>
      </c>
      <c r="O44" s="48"/>
      <c r="P44" s="9">
        <f t="shared" si="32"/>
        <v>0</v>
      </c>
      <c r="Q44" s="42"/>
      <c r="R44" s="9">
        <f t="shared" si="25"/>
        <v>0</v>
      </c>
      <c r="S44" s="48"/>
      <c r="T44" s="9">
        <f t="shared" si="33"/>
        <v>0</v>
      </c>
      <c r="U44" s="42"/>
      <c r="V44" s="9">
        <f t="shared" si="26"/>
        <v>0</v>
      </c>
      <c r="W44" s="48"/>
      <c r="X44" s="9">
        <f t="shared" si="34"/>
        <v>0</v>
      </c>
      <c r="Y44" s="42"/>
      <c r="Z44" s="9">
        <f t="shared" si="27"/>
        <v>0</v>
      </c>
      <c r="AA44" s="48"/>
      <c r="AB44" s="9">
        <f t="shared" si="35"/>
        <v>0</v>
      </c>
      <c r="AC44" s="49"/>
      <c r="AD44" s="9">
        <f t="shared" si="28"/>
        <v>0</v>
      </c>
    </row>
    <row r="45" spans="1:30" ht="12.75" customHeight="1">
      <c r="A45" s="40"/>
      <c r="D45" s="50"/>
      <c r="E45" s="10"/>
      <c r="F45" s="44"/>
      <c r="G45" s="40"/>
      <c r="H45" s="50"/>
      <c r="I45" s="10"/>
      <c r="J45" s="44"/>
      <c r="K45" s="40"/>
      <c r="L45" s="50"/>
      <c r="M45" s="10"/>
      <c r="O45" s="40"/>
      <c r="P45" s="50"/>
      <c r="Q45" s="10"/>
      <c r="S45" s="40"/>
      <c r="T45" s="50"/>
      <c r="U45" s="10"/>
      <c r="W45" s="40"/>
      <c r="X45" s="50"/>
      <c r="Y45" s="10"/>
      <c r="AA45" s="40"/>
      <c r="AB45" s="50"/>
      <c r="AC45" s="10"/>
      <c r="AD45" s="44"/>
    </row>
    <row r="46" spans="1:30" ht="12.75" customHeight="1">
      <c r="A46" s="51" t="s">
        <v>103</v>
      </c>
      <c r="B46" s="52"/>
      <c r="C46" s="51"/>
      <c r="D46" s="53">
        <f>SUM(D35:D44)</f>
        <v>0</v>
      </c>
      <c r="E46" s="10"/>
      <c r="F46" s="54"/>
      <c r="G46" s="51"/>
      <c r="H46" s="53">
        <f>SUM(H35:H44)</f>
        <v>0</v>
      </c>
      <c r="I46" s="10"/>
      <c r="J46" s="54"/>
      <c r="K46" s="51"/>
      <c r="L46" s="53">
        <f>SUM(L35:L44)</f>
        <v>0</v>
      </c>
      <c r="M46" s="10"/>
      <c r="N46" s="55"/>
      <c r="O46" s="51"/>
      <c r="P46" s="53">
        <f>SUM(P35:P44)</f>
        <v>0</v>
      </c>
      <c r="Q46" s="10"/>
      <c r="R46" s="55"/>
      <c r="S46" s="51"/>
      <c r="T46" s="53">
        <f>SUM(T35:T44)</f>
        <v>0</v>
      </c>
      <c r="U46" s="10"/>
      <c r="V46" s="55"/>
      <c r="W46" s="51"/>
      <c r="X46" s="53">
        <f>SUM(X35:X45)</f>
        <v>0</v>
      </c>
      <c r="Y46" s="10"/>
      <c r="Z46" s="55"/>
      <c r="AA46" s="51"/>
      <c r="AB46" s="53">
        <f>SUM(AB35:AB45)</f>
        <v>0</v>
      </c>
      <c r="AC46" s="49"/>
      <c r="AD46" s="53">
        <f>SUM(D46,H46,L46,P46,T46,X46, AB46)</f>
        <v>0</v>
      </c>
    </row>
    <row r="47" spans="1:30" ht="12.75" customHeight="1">
      <c r="A47" s="40" t="s">
        <v>17</v>
      </c>
      <c r="B47" s="40" t="s">
        <v>13</v>
      </c>
      <c r="C47" s="40" t="s">
        <v>16</v>
      </c>
      <c r="D47" s="40" t="s">
        <v>14</v>
      </c>
      <c r="E47" s="10"/>
      <c r="F47" s="40" t="s">
        <v>13</v>
      </c>
      <c r="G47" s="40" t="s">
        <v>16</v>
      </c>
      <c r="H47" s="40" t="s">
        <v>14</v>
      </c>
      <c r="I47" s="10"/>
      <c r="J47" s="40" t="s">
        <v>13</v>
      </c>
      <c r="K47" s="40" t="s">
        <v>16</v>
      </c>
      <c r="L47" s="40" t="s">
        <v>14</v>
      </c>
      <c r="M47" s="10"/>
      <c r="N47" s="40" t="s">
        <v>13</v>
      </c>
      <c r="O47" s="40" t="s">
        <v>16</v>
      </c>
      <c r="P47" s="40" t="s">
        <v>14</v>
      </c>
      <c r="Q47" s="10"/>
      <c r="R47" s="40" t="s">
        <v>13</v>
      </c>
      <c r="S47" s="40" t="s">
        <v>16</v>
      </c>
      <c r="T47" s="40" t="s">
        <v>14</v>
      </c>
      <c r="U47" s="10"/>
      <c r="V47" s="40" t="s">
        <v>13</v>
      </c>
      <c r="W47" s="40" t="s">
        <v>16</v>
      </c>
      <c r="X47" s="40" t="s">
        <v>14</v>
      </c>
      <c r="Y47" s="10"/>
      <c r="Z47" s="40" t="s">
        <v>13</v>
      </c>
      <c r="AA47" s="40" t="s">
        <v>16</v>
      </c>
      <c r="AB47" s="40" t="s">
        <v>14</v>
      </c>
      <c r="AC47" s="45"/>
      <c r="AD47" s="50"/>
    </row>
    <row r="48" spans="1:30" ht="12.75" customHeight="1">
      <c r="A48" s="41" t="s">
        <v>18</v>
      </c>
      <c r="B48" s="46"/>
      <c r="C48" s="48"/>
      <c r="D48" s="9">
        <f>(B48/12)*C48</f>
        <v>0</v>
      </c>
      <c r="E48" s="42"/>
      <c r="F48" s="9">
        <f t="shared" ref="F48:F57" si="36">B48*(1+$B$7)</f>
        <v>0</v>
      </c>
      <c r="G48" s="48"/>
      <c r="H48" s="9">
        <f>(F48/12)*G48</f>
        <v>0</v>
      </c>
      <c r="I48" s="42"/>
      <c r="J48" s="9">
        <f t="shared" ref="J48:J57" si="37">F48*(1+$B$7)</f>
        <v>0</v>
      </c>
      <c r="K48" s="48"/>
      <c r="L48" s="9">
        <f>(J48/12)*K48</f>
        <v>0</v>
      </c>
      <c r="M48" s="42"/>
      <c r="N48" s="9">
        <f t="shared" ref="N48:N57" si="38">J48*(1+$B$7)</f>
        <v>0</v>
      </c>
      <c r="O48" s="48"/>
      <c r="P48" s="9">
        <f>(N48/12)*O48</f>
        <v>0</v>
      </c>
      <c r="Q48" s="42"/>
      <c r="R48" s="9">
        <f t="shared" ref="R48:R57" si="39">N48*(1+$B$7)</f>
        <v>0</v>
      </c>
      <c r="S48" s="48"/>
      <c r="T48" s="9">
        <f>(R48/12)*S48</f>
        <v>0</v>
      </c>
      <c r="U48" s="42"/>
      <c r="V48" s="9">
        <f t="shared" ref="V48:V57" si="40">R48*(1+$B$7)</f>
        <v>0</v>
      </c>
      <c r="W48" s="48"/>
      <c r="X48" s="9">
        <f>(V48/12)*W48</f>
        <v>0</v>
      </c>
      <c r="Y48" s="42"/>
      <c r="Z48" s="9">
        <f t="shared" ref="Z48:Z57" si="41">V48*(1+$B$7)</f>
        <v>0</v>
      </c>
      <c r="AA48" s="48"/>
      <c r="AB48" s="9">
        <f>(Z48/12)*AA48</f>
        <v>0</v>
      </c>
      <c r="AC48" s="49"/>
      <c r="AD48" s="9">
        <f t="shared" ref="AD48:AD57" si="42">SUM(D48,H48,L48,P48,T48,X48,AB48)</f>
        <v>0</v>
      </c>
    </row>
    <row r="49" spans="1:30" ht="12.75" customHeight="1">
      <c r="A49" s="41" t="s">
        <v>19</v>
      </c>
      <c r="B49" s="46"/>
      <c r="C49" s="48"/>
      <c r="D49" s="9">
        <f t="shared" ref="D49:D57" si="43">(B49/12)*C49</f>
        <v>0</v>
      </c>
      <c r="E49" s="42"/>
      <c r="F49" s="9">
        <f t="shared" si="36"/>
        <v>0</v>
      </c>
      <c r="G49" s="48"/>
      <c r="H49" s="9">
        <f t="shared" ref="H49:H57" si="44">(F49/12)*G49</f>
        <v>0</v>
      </c>
      <c r="I49" s="42"/>
      <c r="J49" s="9">
        <f t="shared" si="37"/>
        <v>0</v>
      </c>
      <c r="K49" s="48"/>
      <c r="L49" s="9">
        <f t="shared" ref="L49:L57" si="45">(J49/12)*K49</f>
        <v>0</v>
      </c>
      <c r="M49" s="42"/>
      <c r="N49" s="9">
        <f t="shared" si="38"/>
        <v>0</v>
      </c>
      <c r="O49" s="48"/>
      <c r="P49" s="9">
        <f t="shared" ref="P49:P57" si="46">(N49/12)*O49</f>
        <v>0</v>
      </c>
      <c r="Q49" s="42"/>
      <c r="R49" s="9">
        <f t="shared" si="39"/>
        <v>0</v>
      </c>
      <c r="S49" s="48"/>
      <c r="T49" s="9">
        <f t="shared" ref="T49:T57" si="47">(R49/12)*S49</f>
        <v>0</v>
      </c>
      <c r="U49" s="42"/>
      <c r="V49" s="9">
        <f t="shared" si="40"/>
        <v>0</v>
      </c>
      <c r="W49" s="48"/>
      <c r="X49" s="9">
        <f t="shared" ref="X49:X57" si="48">(V49/12)*W49</f>
        <v>0</v>
      </c>
      <c r="Y49" s="42"/>
      <c r="Z49" s="9">
        <f t="shared" si="41"/>
        <v>0</v>
      </c>
      <c r="AA49" s="48"/>
      <c r="AB49" s="9">
        <f t="shared" ref="AB49:AB57" si="49">(Z49/12)*AA49</f>
        <v>0</v>
      </c>
      <c r="AC49" s="49"/>
      <c r="AD49" s="9">
        <f t="shared" si="42"/>
        <v>0</v>
      </c>
    </row>
    <row r="50" spans="1:30" ht="12.75" customHeight="1">
      <c r="A50" s="41" t="s">
        <v>57</v>
      </c>
      <c r="B50" s="46"/>
      <c r="C50" s="48"/>
      <c r="D50" s="9">
        <f t="shared" si="43"/>
        <v>0</v>
      </c>
      <c r="E50" s="42"/>
      <c r="F50" s="9">
        <f t="shared" si="36"/>
        <v>0</v>
      </c>
      <c r="G50" s="48"/>
      <c r="H50" s="9">
        <f t="shared" si="44"/>
        <v>0</v>
      </c>
      <c r="I50" s="42"/>
      <c r="J50" s="9">
        <f t="shared" si="37"/>
        <v>0</v>
      </c>
      <c r="K50" s="48"/>
      <c r="L50" s="9">
        <f t="shared" si="45"/>
        <v>0</v>
      </c>
      <c r="M50" s="42"/>
      <c r="N50" s="9">
        <f t="shared" si="38"/>
        <v>0</v>
      </c>
      <c r="O50" s="48"/>
      <c r="P50" s="9">
        <f t="shared" si="46"/>
        <v>0</v>
      </c>
      <c r="Q50" s="42"/>
      <c r="R50" s="9">
        <f t="shared" si="39"/>
        <v>0</v>
      </c>
      <c r="S50" s="48"/>
      <c r="T50" s="9">
        <f t="shared" si="47"/>
        <v>0</v>
      </c>
      <c r="U50" s="42"/>
      <c r="V50" s="9">
        <f t="shared" si="40"/>
        <v>0</v>
      </c>
      <c r="W50" s="48"/>
      <c r="X50" s="9">
        <f t="shared" si="48"/>
        <v>0</v>
      </c>
      <c r="Y50" s="42"/>
      <c r="Z50" s="9">
        <f t="shared" si="41"/>
        <v>0</v>
      </c>
      <c r="AA50" s="48"/>
      <c r="AB50" s="9">
        <f t="shared" si="49"/>
        <v>0</v>
      </c>
      <c r="AC50" s="49"/>
      <c r="AD50" s="9">
        <f t="shared" si="42"/>
        <v>0</v>
      </c>
    </row>
    <row r="51" spans="1:30" ht="12.75" customHeight="1">
      <c r="A51" s="41" t="s">
        <v>58</v>
      </c>
      <c r="B51" s="46"/>
      <c r="C51" s="48"/>
      <c r="D51" s="9">
        <f t="shared" si="43"/>
        <v>0</v>
      </c>
      <c r="E51" s="42"/>
      <c r="F51" s="9">
        <f t="shared" si="36"/>
        <v>0</v>
      </c>
      <c r="G51" s="48"/>
      <c r="H51" s="9">
        <f t="shared" si="44"/>
        <v>0</v>
      </c>
      <c r="I51" s="42"/>
      <c r="J51" s="9">
        <f t="shared" si="37"/>
        <v>0</v>
      </c>
      <c r="K51" s="48"/>
      <c r="L51" s="9">
        <f t="shared" si="45"/>
        <v>0</v>
      </c>
      <c r="M51" s="42"/>
      <c r="N51" s="9">
        <f t="shared" si="38"/>
        <v>0</v>
      </c>
      <c r="O51" s="48"/>
      <c r="P51" s="9">
        <f t="shared" si="46"/>
        <v>0</v>
      </c>
      <c r="Q51" s="42"/>
      <c r="R51" s="9">
        <f t="shared" si="39"/>
        <v>0</v>
      </c>
      <c r="S51" s="48"/>
      <c r="T51" s="9">
        <f t="shared" si="47"/>
        <v>0</v>
      </c>
      <c r="U51" s="42"/>
      <c r="V51" s="9">
        <f t="shared" si="40"/>
        <v>0</v>
      </c>
      <c r="W51" s="48"/>
      <c r="X51" s="9">
        <f t="shared" si="48"/>
        <v>0</v>
      </c>
      <c r="Y51" s="42"/>
      <c r="Z51" s="9">
        <f t="shared" si="41"/>
        <v>0</v>
      </c>
      <c r="AA51" s="48"/>
      <c r="AB51" s="9">
        <f t="shared" si="49"/>
        <v>0</v>
      </c>
      <c r="AC51" s="49"/>
      <c r="AD51" s="9">
        <f t="shared" si="42"/>
        <v>0</v>
      </c>
    </row>
    <row r="52" spans="1:30" ht="12.75" customHeight="1">
      <c r="A52" s="41" t="s">
        <v>59</v>
      </c>
      <c r="B52" s="46"/>
      <c r="C52" s="48"/>
      <c r="D52" s="9">
        <f t="shared" si="43"/>
        <v>0</v>
      </c>
      <c r="E52" s="42"/>
      <c r="F52" s="9">
        <f t="shared" si="36"/>
        <v>0</v>
      </c>
      <c r="G52" s="48"/>
      <c r="H52" s="9">
        <f t="shared" si="44"/>
        <v>0</v>
      </c>
      <c r="I52" s="42"/>
      <c r="J52" s="9">
        <f t="shared" si="37"/>
        <v>0</v>
      </c>
      <c r="K52" s="48"/>
      <c r="L52" s="9">
        <f t="shared" si="45"/>
        <v>0</v>
      </c>
      <c r="M52" s="42"/>
      <c r="N52" s="9">
        <f t="shared" si="38"/>
        <v>0</v>
      </c>
      <c r="O52" s="48"/>
      <c r="P52" s="9">
        <f t="shared" si="46"/>
        <v>0</v>
      </c>
      <c r="Q52" s="42"/>
      <c r="R52" s="9">
        <f t="shared" si="39"/>
        <v>0</v>
      </c>
      <c r="S52" s="48"/>
      <c r="T52" s="9">
        <f t="shared" si="47"/>
        <v>0</v>
      </c>
      <c r="U52" s="42"/>
      <c r="V52" s="9">
        <f t="shared" si="40"/>
        <v>0</v>
      </c>
      <c r="W52" s="48"/>
      <c r="X52" s="9">
        <f t="shared" si="48"/>
        <v>0</v>
      </c>
      <c r="Y52" s="42"/>
      <c r="Z52" s="9">
        <f t="shared" si="41"/>
        <v>0</v>
      </c>
      <c r="AA52" s="48"/>
      <c r="AB52" s="9">
        <f t="shared" si="49"/>
        <v>0</v>
      </c>
      <c r="AC52" s="49"/>
      <c r="AD52" s="9">
        <f t="shared" si="42"/>
        <v>0</v>
      </c>
    </row>
    <row r="53" spans="1:30" ht="12.75" customHeight="1">
      <c r="A53" s="41" t="s">
        <v>60</v>
      </c>
      <c r="B53" s="46"/>
      <c r="C53" s="48"/>
      <c r="D53" s="9">
        <f t="shared" si="43"/>
        <v>0</v>
      </c>
      <c r="E53" s="42"/>
      <c r="F53" s="9">
        <f t="shared" si="36"/>
        <v>0</v>
      </c>
      <c r="G53" s="48"/>
      <c r="H53" s="9">
        <f t="shared" si="44"/>
        <v>0</v>
      </c>
      <c r="I53" s="42"/>
      <c r="J53" s="9">
        <f t="shared" si="37"/>
        <v>0</v>
      </c>
      <c r="K53" s="48"/>
      <c r="L53" s="9">
        <f t="shared" si="45"/>
        <v>0</v>
      </c>
      <c r="M53" s="42"/>
      <c r="N53" s="9">
        <f t="shared" si="38"/>
        <v>0</v>
      </c>
      <c r="O53" s="48"/>
      <c r="P53" s="9">
        <f t="shared" si="46"/>
        <v>0</v>
      </c>
      <c r="Q53" s="42"/>
      <c r="R53" s="9">
        <f t="shared" si="39"/>
        <v>0</v>
      </c>
      <c r="S53" s="48"/>
      <c r="T53" s="9">
        <f t="shared" si="47"/>
        <v>0</v>
      </c>
      <c r="U53" s="42"/>
      <c r="V53" s="9">
        <f t="shared" si="40"/>
        <v>0</v>
      </c>
      <c r="W53" s="48"/>
      <c r="X53" s="9">
        <f t="shared" si="48"/>
        <v>0</v>
      </c>
      <c r="Y53" s="42"/>
      <c r="Z53" s="9">
        <f t="shared" si="41"/>
        <v>0</v>
      </c>
      <c r="AA53" s="48"/>
      <c r="AB53" s="9">
        <f t="shared" si="49"/>
        <v>0</v>
      </c>
      <c r="AC53" s="49"/>
      <c r="AD53" s="9">
        <f t="shared" si="42"/>
        <v>0</v>
      </c>
    </row>
    <row r="54" spans="1:30" ht="12.75" customHeight="1">
      <c r="A54" s="41" t="s">
        <v>61</v>
      </c>
      <c r="B54" s="46"/>
      <c r="C54" s="48"/>
      <c r="D54" s="9">
        <f t="shared" si="43"/>
        <v>0</v>
      </c>
      <c r="E54" s="42"/>
      <c r="F54" s="9">
        <f t="shared" si="36"/>
        <v>0</v>
      </c>
      <c r="G54" s="48"/>
      <c r="H54" s="9">
        <f t="shared" si="44"/>
        <v>0</v>
      </c>
      <c r="I54" s="42"/>
      <c r="J54" s="9">
        <f t="shared" si="37"/>
        <v>0</v>
      </c>
      <c r="K54" s="48"/>
      <c r="L54" s="9">
        <f t="shared" si="45"/>
        <v>0</v>
      </c>
      <c r="M54" s="42"/>
      <c r="N54" s="9">
        <f t="shared" si="38"/>
        <v>0</v>
      </c>
      <c r="O54" s="48"/>
      <c r="P54" s="9">
        <f t="shared" si="46"/>
        <v>0</v>
      </c>
      <c r="Q54" s="42"/>
      <c r="R54" s="9">
        <f t="shared" si="39"/>
        <v>0</v>
      </c>
      <c r="S54" s="48"/>
      <c r="T54" s="9">
        <f t="shared" si="47"/>
        <v>0</v>
      </c>
      <c r="U54" s="42"/>
      <c r="V54" s="9">
        <f t="shared" si="40"/>
        <v>0</v>
      </c>
      <c r="W54" s="48"/>
      <c r="X54" s="9">
        <f t="shared" si="48"/>
        <v>0</v>
      </c>
      <c r="Y54" s="42"/>
      <c r="Z54" s="9">
        <f t="shared" si="41"/>
        <v>0</v>
      </c>
      <c r="AA54" s="48"/>
      <c r="AB54" s="9">
        <f t="shared" si="49"/>
        <v>0</v>
      </c>
      <c r="AC54" s="49"/>
      <c r="AD54" s="9">
        <f t="shared" si="42"/>
        <v>0</v>
      </c>
    </row>
    <row r="55" spans="1:30" ht="12.75" customHeight="1">
      <c r="A55" s="41" t="s">
        <v>62</v>
      </c>
      <c r="B55" s="46"/>
      <c r="C55" s="48"/>
      <c r="D55" s="9">
        <f t="shared" si="43"/>
        <v>0</v>
      </c>
      <c r="E55" s="42"/>
      <c r="F55" s="9">
        <f t="shared" si="36"/>
        <v>0</v>
      </c>
      <c r="G55" s="48"/>
      <c r="H55" s="9">
        <f t="shared" si="44"/>
        <v>0</v>
      </c>
      <c r="I55" s="42"/>
      <c r="J55" s="9">
        <f t="shared" si="37"/>
        <v>0</v>
      </c>
      <c r="K55" s="48"/>
      <c r="L55" s="9">
        <f t="shared" si="45"/>
        <v>0</v>
      </c>
      <c r="M55" s="42"/>
      <c r="N55" s="9">
        <f t="shared" si="38"/>
        <v>0</v>
      </c>
      <c r="O55" s="48"/>
      <c r="P55" s="9">
        <f t="shared" si="46"/>
        <v>0</v>
      </c>
      <c r="Q55" s="42"/>
      <c r="R55" s="9">
        <f t="shared" si="39"/>
        <v>0</v>
      </c>
      <c r="S55" s="48"/>
      <c r="T55" s="9">
        <f t="shared" si="47"/>
        <v>0</v>
      </c>
      <c r="U55" s="42"/>
      <c r="V55" s="9">
        <f t="shared" si="40"/>
        <v>0</v>
      </c>
      <c r="W55" s="48"/>
      <c r="X55" s="9">
        <f t="shared" si="48"/>
        <v>0</v>
      </c>
      <c r="Y55" s="42"/>
      <c r="Z55" s="9">
        <f t="shared" si="41"/>
        <v>0</v>
      </c>
      <c r="AA55" s="48"/>
      <c r="AB55" s="9">
        <f t="shared" si="49"/>
        <v>0</v>
      </c>
      <c r="AC55" s="49"/>
      <c r="AD55" s="9">
        <f t="shared" si="42"/>
        <v>0</v>
      </c>
    </row>
    <row r="56" spans="1:30" ht="12.75" customHeight="1">
      <c r="A56" s="41" t="s">
        <v>63</v>
      </c>
      <c r="B56" s="46"/>
      <c r="C56" s="48"/>
      <c r="D56" s="9">
        <f t="shared" si="43"/>
        <v>0</v>
      </c>
      <c r="E56" s="42"/>
      <c r="F56" s="9">
        <f t="shared" si="36"/>
        <v>0</v>
      </c>
      <c r="G56" s="48"/>
      <c r="H56" s="9">
        <f t="shared" si="44"/>
        <v>0</v>
      </c>
      <c r="I56" s="42"/>
      <c r="J56" s="9">
        <f t="shared" si="37"/>
        <v>0</v>
      </c>
      <c r="K56" s="48"/>
      <c r="L56" s="9">
        <f t="shared" si="45"/>
        <v>0</v>
      </c>
      <c r="M56" s="42"/>
      <c r="N56" s="9">
        <f t="shared" si="38"/>
        <v>0</v>
      </c>
      <c r="O56" s="48"/>
      <c r="P56" s="9">
        <f t="shared" si="46"/>
        <v>0</v>
      </c>
      <c r="Q56" s="42"/>
      <c r="R56" s="9">
        <f t="shared" si="39"/>
        <v>0</v>
      </c>
      <c r="S56" s="48"/>
      <c r="T56" s="9">
        <f t="shared" si="47"/>
        <v>0</v>
      </c>
      <c r="U56" s="42"/>
      <c r="V56" s="9">
        <f t="shared" si="40"/>
        <v>0</v>
      </c>
      <c r="W56" s="48"/>
      <c r="X56" s="9">
        <f t="shared" si="48"/>
        <v>0</v>
      </c>
      <c r="Y56" s="42"/>
      <c r="Z56" s="9">
        <f t="shared" si="41"/>
        <v>0</v>
      </c>
      <c r="AA56" s="48"/>
      <c r="AB56" s="9">
        <f t="shared" si="49"/>
        <v>0</v>
      </c>
      <c r="AC56" s="49"/>
      <c r="AD56" s="9">
        <f t="shared" si="42"/>
        <v>0</v>
      </c>
    </row>
    <row r="57" spans="1:30" ht="12.75" customHeight="1">
      <c r="A57" s="41" t="s">
        <v>104</v>
      </c>
      <c r="B57" s="46"/>
      <c r="C57" s="48"/>
      <c r="D57" s="9">
        <f t="shared" si="43"/>
        <v>0</v>
      </c>
      <c r="E57" s="42"/>
      <c r="F57" s="9">
        <f t="shared" si="36"/>
        <v>0</v>
      </c>
      <c r="G57" s="48"/>
      <c r="H57" s="9">
        <f t="shared" si="44"/>
        <v>0</v>
      </c>
      <c r="I57" s="42"/>
      <c r="J57" s="9">
        <f t="shared" si="37"/>
        <v>0</v>
      </c>
      <c r="K57" s="48"/>
      <c r="L57" s="9">
        <f t="shared" si="45"/>
        <v>0</v>
      </c>
      <c r="M57" s="42"/>
      <c r="N57" s="9">
        <f t="shared" si="38"/>
        <v>0</v>
      </c>
      <c r="O57" s="48"/>
      <c r="P57" s="9">
        <f t="shared" si="46"/>
        <v>0</v>
      </c>
      <c r="Q57" s="42"/>
      <c r="R57" s="9">
        <f t="shared" si="39"/>
        <v>0</v>
      </c>
      <c r="S57" s="48"/>
      <c r="T57" s="9">
        <f t="shared" si="47"/>
        <v>0</v>
      </c>
      <c r="U57" s="42"/>
      <c r="V57" s="9">
        <f t="shared" si="40"/>
        <v>0</v>
      </c>
      <c r="W57" s="48"/>
      <c r="X57" s="9">
        <f t="shared" si="48"/>
        <v>0</v>
      </c>
      <c r="Y57" s="42"/>
      <c r="Z57" s="9">
        <f t="shared" si="41"/>
        <v>0</v>
      </c>
      <c r="AA57" s="48"/>
      <c r="AB57" s="9">
        <f t="shared" si="49"/>
        <v>0</v>
      </c>
      <c r="AC57" s="49"/>
      <c r="AD57" s="9">
        <f t="shared" si="42"/>
        <v>0</v>
      </c>
    </row>
    <row r="58" spans="1:30" ht="12.75" customHeight="1">
      <c r="A58" s="41"/>
      <c r="D58" s="50"/>
      <c r="E58" s="10"/>
      <c r="F58" s="44"/>
      <c r="G58" s="40"/>
      <c r="H58" s="50"/>
      <c r="I58" s="10"/>
      <c r="J58" s="44"/>
      <c r="K58" s="40"/>
      <c r="L58" s="50"/>
      <c r="M58" s="10"/>
      <c r="O58" s="40"/>
      <c r="P58" s="50"/>
      <c r="Q58" s="10"/>
      <c r="S58" s="40"/>
      <c r="T58" s="50"/>
      <c r="U58" s="10"/>
      <c r="W58" s="40"/>
      <c r="X58" s="50"/>
      <c r="Y58" s="10"/>
      <c r="AA58" s="40"/>
      <c r="AB58" s="50"/>
      <c r="AC58" s="10"/>
      <c r="AD58" s="44"/>
    </row>
    <row r="59" spans="1:30" ht="12.75" customHeight="1">
      <c r="A59" s="51" t="s">
        <v>20</v>
      </c>
      <c r="B59" s="52"/>
      <c r="C59" s="51"/>
      <c r="D59" s="53">
        <f>SUM(D48:D57)</f>
        <v>0</v>
      </c>
      <c r="E59" s="10"/>
      <c r="F59" s="54"/>
      <c r="G59" s="51"/>
      <c r="H59" s="53">
        <f>SUM(H48:H57)</f>
        <v>0</v>
      </c>
      <c r="I59" s="10"/>
      <c r="J59" s="54"/>
      <c r="K59" s="51"/>
      <c r="L59" s="53">
        <f>SUM(L48:L57)</f>
        <v>0</v>
      </c>
      <c r="M59" s="10"/>
      <c r="N59" s="55"/>
      <c r="O59" s="51"/>
      <c r="P59" s="53">
        <f>SUM(P48:P57)</f>
        <v>0</v>
      </c>
      <c r="Q59" s="10"/>
      <c r="R59" s="55"/>
      <c r="S59" s="51"/>
      <c r="T59" s="53">
        <f>SUM(T48:T57)</f>
        <v>0</v>
      </c>
      <c r="U59" s="10"/>
      <c r="V59" s="55"/>
      <c r="W59" s="51"/>
      <c r="X59" s="53">
        <f>SUM(X48:X57)</f>
        <v>0</v>
      </c>
      <c r="Y59" s="10"/>
      <c r="Z59" s="55"/>
      <c r="AA59" s="51"/>
      <c r="AB59" s="53">
        <f>SUM(AB48:AB57)</f>
        <v>0</v>
      </c>
      <c r="AC59" s="49"/>
      <c r="AD59" s="53">
        <f>SUM(D59,H59,L59,P59,T59,X59,AB59)</f>
        <v>0</v>
      </c>
    </row>
    <row r="60" spans="1:30" ht="12.75" customHeight="1">
      <c r="A60" s="40" t="s">
        <v>106</v>
      </c>
      <c r="B60" s="40" t="s">
        <v>13</v>
      </c>
      <c r="C60" s="40" t="s">
        <v>16</v>
      </c>
      <c r="D60" s="40" t="s">
        <v>14</v>
      </c>
      <c r="E60" s="10"/>
      <c r="F60" s="40" t="s">
        <v>13</v>
      </c>
      <c r="G60" s="40" t="s">
        <v>16</v>
      </c>
      <c r="H60" s="40" t="s">
        <v>14</v>
      </c>
      <c r="I60" s="10"/>
      <c r="J60" s="40" t="s">
        <v>13</v>
      </c>
      <c r="K60" s="40" t="s">
        <v>16</v>
      </c>
      <c r="L60" s="40" t="s">
        <v>14</v>
      </c>
      <c r="M60" s="10"/>
      <c r="N60" s="40" t="s">
        <v>13</v>
      </c>
      <c r="O60" s="40" t="s">
        <v>16</v>
      </c>
      <c r="P60" s="40" t="s">
        <v>14</v>
      </c>
      <c r="Q60" s="10"/>
      <c r="R60" s="40" t="s">
        <v>13</v>
      </c>
      <c r="S60" s="40" t="s">
        <v>16</v>
      </c>
      <c r="T60" s="40" t="s">
        <v>14</v>
      </c>
      <c r="U60" s="10"/>
      <c r="V60" s="40" t="s">
        <v>13</v>
      </c>
      <c r="W60" s="40" t="s">
        <v>16</v>
      </c>
      <c r="X60" s="40" t="s">
        <v>14</v>
      </c>
      <c r="Y60" s="10"/>
      <c r="Z60" s="40" t="s">
        <v>13</v>
      </c>
      <c r="AA60" s="40" t="s">
        <v>16</v>
      </c>
      <c r="AB60" s="40" t="s">
        <v>14</v>
      </c>
      <c r="AC60" s="45"/>
      <c r="AD60" s="50"/>
    </row>
    <row r="61" spans="1:30" ht="12.75" customHeight="1">
      <c r="A61" s="41" t="s">
        <v>22</v>
      </c>
      <c r="B61" s="46"/>
      <c r="C61" s="48"/>
      <c r="D61" s="9">
        <f>(B61/12)*C61</f>
        <v>0</v>
      </c>
      <c r="E61" s="42"/>
      <c r="F61" s="9">
        <f t="shared" ref="F61:F70" si="50">B61*(1+$B$7)</f>
        <v>0</v>
      </c>
      <c r="G61" s="48"/>
      <c r="H61" s="9">
        <f>(F61/12)*G61</f>
        <v>0</v>
      </c>
      <c r="I61" s="42"/>
      <c r="J61" s="9">
        <f t="shared" ref="J61:J70" si="51">F61*(1+$B$7)</f>
        <v>0</v>
      </c>
      <c r="K61" s="48"/>
      <c r="L61" s="9">
        <f>(J61/12)*K61</f>
        <v>0</v>
      </c>
      <c r="M61" s="42"/>
      <c r="N61" s="9">
        <f t="shared" ref="N61:N70" si="52">J61*(1+$B$7)</f>
        <v>0</v>
      </c>
      <c r="O61" s="48"/>
      <c r="P61" s="9">
        <f>(N61/12)*O61</f>
        <v>0</v>
      </c>
      <c r="Q61" s="42"/>
      <c r="R61" s="9">
        <f t="shared" ref="R61:R70" si="53">N61*(1+$B$7)</f>
        <v>0</v>
      </c>
      <c r="S61" s="48"/>
      <c r="T61" s="9">
        <f>(R61/12)*S61</f>
        <v>0</v>
      </c>
      <c r="U61" s="42"/>
      <c r="V61" s="9">
        <f t="shared" ref="V61:V70" si="54">R61*(1+$B$7)</f>
        <v>0</v>
      </c>
      <c r="W61" s="48"/>
      <c r="X61" s="9">
        <f>(V61/12)*W61</f>
        <v>0</v>
      </c>
      <c r="Y61" s="42"/>
      <c r="Z61" s="9">
        <f t="shared" ref="Z61:Z70" si="55">V61*(1+$B$7)</f>
        <v>0</v>
      </c>
      <c r="AA61" s="48"/>
      <c r="AB61" s="9">
        <f>(Z61/12)*AA61</f>
        <v>0</v>
      </c>
      <c r="AC61" s="49"/>
      <c r="AD61" s="9">
        <f t="shared" ref="AD61:AD70" si="56">SUM(D61,H61,L61,P61,T61,X61,AB61)</f>
        <v>0</v>
      </c>
    </row>
    <row r="62" spans="1:30" ht="12.75" customHeight="1">
      <c r="A62" s="41" t="s">
        <v>23</v>
      </c>
      <c r="B62" s="46"/>
      <c r="C62" s="48"/>
      <c r="D62" s="9">
        <f t="shared" ref="D62:D70" si="57">(B62/12)*C62</f>
        <v>0</v>
      </c>
      <c r="E62" s="42"/>
      <c r="F62" s="9">
        <f t="shared" si="50"/>
        <v>0</v>
      </c>
      <c r="G62" s="48"/>
      <c r="H62" s="9">
        <f t="shared" ref="H62:H70" si="58">(F62/12)*G62</f>
        <v>0</v>
      </c>
      <c r="I62" s="42"/>
      <c r="J62" s="9">
        <f t="shared" si="51"/>
        <v>0</v>
      </c>
      <c r="K62" s="48"/>
      <c r="L62" s="9">
        <f t="shared" ref="L62:L70" si="59">(J62/12)*K62</f>
        <v>0</v>
      </c>
      <c r="M62" s="42"/>
      <c r="N62" s="9">
        <f t="shared" si="52"/>
        <v>0</v>
      </c>
      <c r="O62" s="48"/>
      <c r="P62" s="9">
        <f t="shared" ref="P62:P70" si="60">(N62/12)*O62</f>
        <v>0</v>
      </c>
      <c r="Q62" s="42"/>
      <c r="R62" s="9">
        <f t="shared" si="53"/>
        <v>0</v>
      </c>
      <c r="S62" s="48"/>
      <c r="T62" s="9">
        <f t="shared" ref="T62:T70" si="61">(R62/12)*S62</f>
        <v>0</v>
      </c>
      <c r="U62" s="42"/>
      <c r="V62" s="9">
        <f t="shared" si="54"/>
        <v>0</v>
      </c>
      <c r="W62" s="48"/>
      <c r="X62" s="9">
        <f t="shared" ref="X62:X70" si="62">(V62/12)*W62</f>
        <v>0</v>
      </c>
      <c r="Y62" s="42"/>
      <c r="Z62" s="9">
        <f t="shared" si="55"/>
        <v>0</v>
      </c>
      <c r="AA62" s="48"/>
      <c r="AB62" s="9">
        <f t="shared" ref="AB62:AB70" si="63">(Z62/12)*AA62</f>
        <v>0</v>
      </c>
      <c r="AC62" s="49"/>
      <c r="AD62" s="9">
        <f t="shared" si="56"/>
        <v>0</v>
      </c>
    </row>
    <row r="63" spans="1:30" ht="12.75" customHeight="1">
      <c r="A63" s="41" t="s">
        <v>64</v>
      </c>
      <c r="B63" s="46"/>
      <c r="C63" s="48"/>
      <c r="D63" s="9">
        <f t="shared" si="57"/>
        <v>0</v>
      </c>
      <c r="E63" s="42"/>
      <c r="F63" s="9">
        <f t="shared" si="50"/>
        <v>0</v>
      </c>
      <c r="G63" s="48"/>
      <c r="H63" s="9">
        <f t="shared" si="58"/>
        <v>0</v>
      </c>
      <c r="I63" s="42"/>
      <c r="J63" s="9">
        <f t="shared" si="51"/>
        <v>0</v>
      </c>
      <c r="K63" s="48"/>
      <c r="L63" s="9">
        <f t="shared" si="59"/>
        <v>0</v>
      </c>
      <c r="M63" s="42"/>
      <c r="N63" s="9">
        <f t="shared" si="52"/>
        <v>0</v>
      </c>
      <c r="O63" s="48"/>
      <c r="P63" s="9">
        <f t="shared" si="60"/>
        <v>0</v>
      </c>
      <c r="Q63" s="42"/>
      <c r="R63" s="9">
        <f t="shared" si="53"/>
        <v>0</v>
      </c>
      <c r="S63" s="48"/>
      <c r="T63" s="9">
        <f t="shared" si="61"/>
        <v>0</v>
      </c>
      <c r="U63" s="42"/>
      <c r="V63" s="9">
        <f t="shared" si="54"/>
        <v>0</v>
      </c>
      <c r="W63" s="48"/>
      <c r="X63" s="9">
        <f t="shared" si="62"/>
        <v>0</v>
      </c>
      <c r="Y63" s="42"/>
      <c r="Z63" s="9">
        <f t="shared" si="55"/>
        <v>0</v>
      </c>
      <c r="AA63" s="48"/>
      <c r="AB63" s="9">
        <f t="shared" si="63"/>
        <v>0</v>
      </c>
      <c r="AC63" s="49"/>
      <c r="AD63" s="9">
        <f t="shared" si="56"/>
        <v>0</v>
      </c>
    </row>
    <row r="64" spans="1:30" ht="12.75" customHeight="1">
      <c r="A64" s="41" t="s">
        <v>65</v>
      </c>
      <c r="B64" s="46"/>
      <c r="C64" s="48"/>
      <c r="D64" s="9">
        <f t="shared" si="57"/>
        <v>0</v>
      </c>
      <c r="E64" s="42"/>
      <c r="F64" s="9">
        <f t="shared" si="50"/>
        <v>0</v>
      </c>
      <c r="G64" s="48"/>
      <c r="H64" s="9">
        <f t="shared" si="58"/>
        <v>0</v>
      </c>
      <c r="I64" s="42"/>
      <c r="J64" s="9">
        <f t="shared" si="51"/>
        <v>0</v>
      </c>
      <c r="K64" s="48"/>
      <c r="L64" s="9">
        <f t="shared" si="59"/>
        <v>0</v>
      </c>
      <c r="M64" s="42"/>
      <c r="N64" s="9">
        <f t="shared" si="52"/>
        <v>0</v>
      </c>
      <c r="O64" s="48"/>
      <c r="P64" s="9">
        <f t="shared" si="60"/>
        <v>0</v>
      </c>
      <c r="Q64" s="42"/>
      <c r="R64" s="9">
        <f t="shared" si="53"/>
        <v>0</v>
      </c>
      <c r="S64" s="48"/>
      <c r="T64" s="9">
        <f t="shared" si="61"/>
        <v>0</v>
      </c>
      <c r="U64" s="42"/>
      <c r="V64" s="9">
        <f t="shared" si="54"/>
        <v>0</v>
      </c>
      <c r="W64" s="48"/>
      <c r="X64" s="9">
        <f t="shared" si="62"/>
        <v>0</v>
      </c>
      <c r="Y64" s="42"/>
      <c r="Z64" s="9">
        <f t="shared" si="55"/>
        <v>0</v>
      </c>
      <c r="AA64" s="48"/>
      <c r="AB64" s="9">
        <f t="shared" si="63"/>
        <v>0</v>
      </c>
      <c r="AC64" s="49"/>
      <c r="AD64" s="9">
        <f t="shared" si="56"/>
        <v>0</v>
      </c>
    </row>
    <row r="65" spans="1:30" ht="12.75" customHeight="1">
      <c r="A65" s="41" t="s">
        <v>66</v>
      </c>
      <c r="B65" s="46"/>
      <c r="C65" s="48"/>
      <c r="D65" s="9">
        <f t="shared" si="57"/>
        <v>0</v>
      </c>
      <c r="E65" s="42"/>
      <c r="F65" s="9">
        <f t="shared" si="50"/>
        <v>0</v>
      </c>
      <c r="G65" s="48"/>
      <c r="H65" s="9">
        <f t="shared" si="58"/>
        <v>0</v>
      </c>
      <c r="I65" s="42"/>
      <c r="J65" s="9">
        <f t="shared" si="51"/>
        <v>0</v>
      </c>
      <c r="K65" s="48"/>
      <c r="L65" s="9">
        <f t="shared" si="59"/>
        <v>0</v>
      </c>
      <c r="M65" s="42"/>
      <c r="N65" s="9">
        <f t="shared" si="52"/>
        <v>0</v>
      </c>
      <c r="O65" s="48"/>
      <c r="P65" s="9">
        <f t="shared" si="60"/>
        <v>0</v>
      </c>
      <c r="Q65" s="42"/>
      <c r="R65" s="9">
        <f t="shared" si="53"/>
        <v>0</v>
      </c>
      <c r="S65" s="48"/>
      <c r="T65" s="9">
        <f t="shared" si="61"/>
        <v>0</v>
      </c>
      <c r="U65" s="42"/>
      <c r="V65" s="9">
        <f t="shared" si="54"/>
        <v>0</v>
      </c>
      <c r="W65" s="48"/>
      <c r="X65" s="9">
        <f t="shared" si="62"/>
        <v>0</v>
      </c>
      <c r="Y65" s="42"/>
      <c r="Z65" s="9">
        <f t="shared" si="55"/>
        <v>0</v>
      </c>
      <c r="AA65" s="48"/>
      <c r="AB65" s="9">
        <f t="shared" si="63"/>
        <v>0</v>
      </c>
      <c r="AC65" s="49"/>
      <c r="AD65" s="9">
        <f t="shared" si="56"/>
        <v>0</v>
      </c>
    </row>
    <row r="66" spans="1:30" ht="12.75" customHeight="1">
      <c r="A66" s="41" t="s">
        <v>67</v>
      </c>
      <c r="B66" s="46"/>
      <c r="C66" s="48"/>
      <c r="D66" s="9">
        <f t="shared" si="57"/>
        <v>0</v>
      </c>
      <c r="E66" s="42"/>
      <c r="F66" s="9">
        <f t="shared" si="50"/>
        <v>0</v>
      </c>
      <c r="G66" s="48"/>
      <c r="H66" s="9">
        <f t="shared" si="58"/>
        <v>0</v>
      </c>
      <c r="I66" s="42"/>
      <c r="J66" s="9">
        <f t="shared" si="51"/>
        <v>0</v>
      </c>
      <c r="K66" s="48"/>
      <c r="L66" s="9">
        <f t="shared" si="59"/>
        <v>0</v>
      </c>
      <c r="M66" s="42"/>
      <c r="N66" s="9">
        <f t="shared" si="52"/>
        <v>0</v>
      </c>
      <c r="O66" s="48"/>
      <c r="P66" s="9">
        <f t="shared" si="60"/>
        <v>0</v>
      </c>
      <c r="Q66" s="42"/>
      <c r="R66" s="9">
        <f t="shared" si="53"/>
        <v>0</v>
      </c>
      <c r="S66" s="48"/>
      <c r="T66" s="9">
        <f t="shared" si="61"/>
        <v>0</v>
      </c>
      <c r="U66" s="42"/>
      <c r="V66" s="9">
        <f t="shared" si="54"/>
        <v>0</v>
      </c>
      <c r="W66" s="48"/>
      <c r="X66" s="9">
        <f t="shared" si="62"/>
        <v>0</v>
      </c>
      <c r="Y66" s="42"/>
      <c r="Z66" s="9">
        <f t="shared" si="55"/>
        <v>0</v>
      </c>
      <c r="AA66" s="48"/>
      <c r="AB66" s="9">
        <f t="shared" si="63"/>
        <v>0</v>
      </c>
      <c r="AC66" s="49"/>
      <c r="AD66" s="9">
        <f t="shared" si="56"/>
        <v>0</v>
      </c>
    </row>
    <row r="67" spans="1:30" ht="12.75" customHeight="1">
      <c r="A67" s="41" t="s">
        <v>68</v>
      </c>
      <c r="B67" s="46"/>
      <c r="C67" s="48"/>
      <c r="D67" s="9">
        <f t="shared" si="57"/>
        <v>0</v>
      </c>
      <c r="E67" s="42"/>
      <c r="F67" s="9">
        <f t="shared" si="50"/>
        <v>0</v>
      </c>
      <c r="G67" s="48"/>
      <c r="H67" s="9">
        <f t="shared" si="58"/>
        <v>0</v>
      </c>
      <c r="I67" s="42"/>
      <c r="J67" s="9">
        <f t="shared" si="51"/>
        <v>0</v>
      </c>
      <c r="K67" s="48"/>
      <c r="L67" s="9">
        <f t="shared" si="59"/>
        <v>0</v>
      </c>
      <c r="M67" s="42"/>
      <c r="N67" s="9">
        <f t="shared" si="52"/>
        <v>0</v>
      </c>
      <c r="O67" s="48"/>
      <c r="P67" s="9">
        <f t="shared" si="60"/>
        <v>0</v>
      </c>
      <c r="Q67" s="42"/>
      <c r="R67" s="9">
        <f t="shared" si="53"/>
        <v>0</v>
      </c>
      <c r="S67" s="48"/>
      <c r="T67" s="9">
        <f t="shared" si="61"/>
        <v>0</v>
      </c>
      <c r="U67" s="42"/>
      <c r="V67" s="9">
        <f t="shared" si="54"/>
        <v>0</v>
      </c>
      <c r="W67" s="48"/>
      <c r="X67" s="9">
        <f t="shared" si="62"/>
        <v>0</v>
      </c>
      <c r="Y67" s="42"/>
      <c r="Z67" s="9">
        <f t="shared" si="55"/>
        <v>0</v>
      </c>
      <c r="AA67" s="48"/>
      <c r="AB67" s="9">
        <f t="shared" si="63"/>
        <v>0</v>
      </c>
      <c r="AC67" s="49"/>
      <c r="AD67" s="9">
        <f t="shared" si="56"/>
        <v>0</v>
      </c>
    </row>
    <row r="68" spans="1:30" ht="12.75" customHeight="1">
      <c r="A68" s="41" t="s">
        <v>69</v>
      </c>
      <c r="B68" s="46"/>
      <c r="C68" s="48"/>
      <c r="D68" s="9">
        <f t="shared" si="57"/>
        <v>0</v>
      </c>
      <c r="E68" s="42"/>
      <c r="F68" s="9">
        <f t="shared" si="50"/>
        <v>0</v>
      </c>
      <c r="G68" s="48"/>
      <c r="H68" s="9">
        <f t="shared" si="58"/>
        <v>0</v>
      </c>
      <c r="I68" s="42"/>
      <c r="J68" s="9">
        <f t="shared" si="51"/>
        <v>0</v>
      </c>
      <c r="K68" s="48"/>
      <c r="L68" s="9">
        <f t="shared" si="59"/>
        <v>0</v>
      </c>
      <c r="M68" s="42"/>
      <c r="N68" s="9">
        <f t="shared" si="52"/>
        <v>0</v>
      </c>
      <c r="O68" s="48"/>
      <c r="P68" s="9">
        <f t="shared" si="60"/>
        <v>0</v>
      </c>
      <c r="Q68" s="42"/>
      <c r="R68" s="9">
        <f t="shared" si="53"/>
        <v>0</v>
      </c>
      <c r="S68" s="48"/>
      <c r="T68" s="9">
        <f t="shared" si="61"/>
        <v>0</v>
      </c>
      <c r="U68" s="42"/>
      <c r="V68" s="9">
        <f t="shared" si="54"/>
        <v>0</v>
      </c>
      <c r="W68" s="48"/>
      <c r="X68" s="9">
        <f t="shared" si="62"/>
        <v>0</v>
      </c>
      <c r="Y68" s="42"/>
      <c r="Z68" s="9">
        <f t="shared" si="55"/>
        <v>0</v>
      </c>
      <c r="AA68" s="48"/>
      <c r="AB68" s="9">
        <f t="shared" si="63"/>
        <v>0</v>
      </c>
      <c r="AC68" s="49"/>
      <c r="AD68" s="9">
        <f t="shared" si="56"/>
        <v>0</v>
      </c>
    </row>
    <row r="69" spans="1:30" ht="12.75" customHeight="1">
      <c r="A69" s="41" t="s">
        <v>70</v>
      </c>
      <c r="B69" s="46"/>
      <c r="C69" s="48"/>
      <c r="D69" s="9">
        <f t="shared" si="57"/>
        <v>0</v>
      </c>
      <c r="E69" s="42"/>
      <c r="F69" s="9">
        <f t="shared" si="50"/>
        <v>0</v>
      </c>
      <c r="G69" s="48"/>
      <c r="H69" s="9">
        <f t="shared" si="58"/>
        <v>0</v>
      </c>
      <c r="I69" s="42"/>
      <c r="J69" s="9">
        <f t="shared" si="51"/>
        <v>0</v>
      </c>
      <c r="K69" s="48"/>
      <c r="L69" s="9">
        <f t="shared" si="59"/>
        <v>0</v>
      </c>
      <c r="M69" s="42"/>
      <c r="N69" s="9">
        <f t="shared" si="52"/>
        <v>0</v>
      </c>
      <c r="O69" s="48"/>
      <c r="P69" s="9">
        <f t="shared" si="60"/>
        <v>0</v>
      </c>
      <c r="Q69" s="42"/>
      <c r="R69" s="9">
        <f t="shared" si="53"/>
        <v>0</v>
      </c>
      <c r="S69" s="48"/>
      <c r="T69" s="9">
        <f t="shared" si="61"/>
        <v>0</v>
      </c>
      <c r="U69" s="42"/>
      <c r="V69" s="9">
        <f t="shared" si="54"/>
        <v>0</v>
      </c>
      <c r="W69" s="48"/>
      <c r="X69" s="9">
        <f t="shared" si="62"/>
        <v>0</v>
      </c>
      <c r="Y69" s="42"/>
      <c r="Z69" s="9">
        <f t="shared" si="55"/>
        <v>0</v>
      </c>
      <c r="AA69" s="48"/>
      <c r="AB69" s="9">
        <f t="shared" si="63"/>
        <v>0</v>
      </c>
      <c r="AC69" s="49"/>
      <c r="AD69" s="9">
        <f t="shared" si="56"/>
        <v>0</v>
      </c>
    </row>
    <row r="70" spans="1:30" ht="12.75" customHeight="1">
      <c r="A70" s="41" t="s">
        <v>71</v>
      </c>
      <c r="B70" s="46"/>
      <c r="C70" s="48"/>
      <c r="D70" s="9">
        <f t="shared" si="57"/>
        <v>0</v>
      </c>
      <c r="E70" s="42"/>
      <c r="F70" s="9">
        <f t="shared" si="50"/>
        <v>0</v>
      </c>
      <c r="G70" s="48"/>
      <c r="H70" s="9">
        <f t="shared" si="58"/>
        <v>0</v>
      </c>
      <c r="I70" s="42"/>
      <c r="J70" s="9">
        <f t="shared" si="51"/>
        <v>0</v>
      </c>
      <c r="K70" s="48"/>
      <c r="L70" s="9">
        <f t="shared" si="59"/>
        <v>0</v>
      </c>
      <c r="M70" s="42"/>
      <c r="N70" s="9">
        <f t="shared" si="52"/>
        <v>0</v>
      </c>
      <c r="O70" s="48"/>
      <c r="P70" s="9">
        <f t="shared" si="60"/>
        <v>0</v>
      </c>
      <c r="Q70" s="42"/>
      <c r="R70" s="9">
        <f t="shared" si="53"/>
        <v>0</v>
      </c>
      <c r="S70" s="48"/>
      <c r="T70" s="9">
        <f t="shared" si="61"/>
        <v>0</v>
      </c>
      <c r="U70" s="42"/>
      <c r="V70" s="9">
        <f t="shared" si="54"/>
        <v>0</v>
      </c>
      <c r="W70" s="48"/>
      <c r="X70" s="9">
        <f t="shared" si="62"/>
        <v>0</v>
      </c>
      <c r="Y70" s="42"/>
      <c r="Z70" s="9">
        <f t="shared" si="55"/>
        <v>0</v>
      </c>
      <c r="AA70" s="48"/>
      <c r="AB70" s="9">
        <f t="shared" si="63"/>
        <v>0</v>
      </c>
      <c r="AC70" s="49"/>
      <c r="AD70" s="9">
        <f t="shared" si="56"/>
        <v>0</v>
      </c>
    </row>
    <row r="71" spans="1:30" ht="12.75" customHeight="1">
      <c r="A71" s="41"/>
      <c r="D71" s="50"/>
      <c r="E71" s="10"/>
      <c r="F71" s="44"/>
      <c r="G71" s="40"/>
      <c r="H71" s="50"/>
      <c r="I71" s="10"/>
      <c r="J71" s="44"/>
      <c r="K71" s="40"/>
      <c r="L71" s="50"/>
      <c r="M71" s="10"/>
      <c r="O71" s="40"/>
      <c r="P71" s="50"/>
      <c r="Q71" s="10"/>
      <c r="S71" s="40"/>
      <c r="T71" s="50"/>
      <c r="U71" s="10"/>
      <c r="W71" s="40"/>
      <c r="X71" s="50"/>
      <c r="Y71" s="10"/>
      <c r="AA71" s="40"/>
      <c r="AB71" s="50"/>
      <c r="AC71" s="10"/>
      <c r="AD71" s="44"/>
    </row>
    <row r="72" spans="1:30" ht="12.75" customHeight="1">
      <c r="A72" s="51" t="s">
        <v>105</v>
      </c>
      <c r="B72" s="52"/>
      <c r="C72" s="51"/>
      <c r="D72" s="53">
        <f>SUM(D61:D70)</f>
        <v>0</v>
      </c>
      <c r="E72" s="10"/>
      <c r="F72" s="54"/>
      <c r="G72" s="51"/>
      <c r="H72" s="53">
        <f>SUM(H61:H70)</f>
        <v>0</v>
      </c>
      <c r="I72" s="10"/>
      <c r="J72" s="54"/>
      <c r="K72" s="51"/>
      <c r="L72" s="53">
        <f>SUM(L61:L70)</f>
        <v>0</v>
      </c>
      <c r="M72" s="10"/>
      <c r="N72" s="55"/>
      <c r="O72" s="51"/>
      <c r="P72" s="53">
        <f>SUM(P61:P70)</f>
        <v>0</v>
      </c>
      <c r="Q72" s="10"/>
      <c r="R72" s="55"/>
      <c r="S72" s="51"/>
      <c r="T72" s="53">
        <f>SUM(T61:T70)</f>
        <v>0</v>
      </c>
      <c r="U72" s="10"/>
      <c r="V72" s="55"/>
      <c r="W72" s="51"/>
      <c r="X72" s="53">
        <f>SUM(X61:X70)</f>
        <v>0</v>
      </c>
      <c r="Y72" s="10"/>
      <c r="Z72" s="55"/>
      <c r="AA72" s="51"/>
      <c r="AB72" s="53">
        <f>SUM(AB61:AB70)</f>
        <v>0</v>
      </c>
      <c r="AC72" s="49"/>
      <c r="AD72" s="53">
        <f>SUM(D72,H72,L72,P72,T72,X72,AB72)</f>
        <v>0</v>
      </c>
    </row>
    <row r="73" spans="1:30" ht="12.75" customHeight="1">
      <c r="A73" s="40" t="s">
        <v>24</v>
      </c>
      <c r="B73" s="34" t="s">
        <v>25</v>
      </c>
      <c r="C73" s="40" t="s">
        <v>16</v>
      </c>
      <c r="D73" s="40" t="s">
        <v>14</v>
      </c>
      <c r="E73" s="10"/>
      <c r="F73" s="34" t="s">
        <v>25</v>
      </c>
      <c r="G73" s="40" t="s">
        <v>16</v>
      </c>
      <c r="H73" s="40" t="s">
        <v>14</v>
      </c>
      <c r="I73" s="10"/>
      <c r="J73" s="34" t="s">
        <v>25</v>
      </c>
      <c r="K73" s="40" t="s">
        <v>16</v>
      </c>
      <c r="L73" s="40" t="s">
        <v>14</v>
      </c>
      <c r="M73" s="10"/>
      <c r="N73" s="34" t="s">
        <v>25</v>
      </c>
      <c r="O73" s="40" t="s">
        <v>16</v>
      </c>
      <c r="P73" s="40" t="s">
        <v>14</v>
      </c>
      <c r="Q73" s="10"/>
      <c r="R73" s="34" t="s">
        <v>25</v>
      </c>
      <c r="S73" s="40" t="s">
        <v>16</v>
      </c>
      <c r="T73" s="40" t="s">
        <v>14</v>
      </c>
      <c r="U73" s="10"/>
      <c r="V73" s="34" t="s">
        <v>25</v>
      </c>
      <c r="W73" s="40" t="s">
        <v>16</v>
      </c>
      <c r="X73" s="40" t="s">
        <v>14</v>
      </c>
      <c r="Y73" s="10"/>
      <c r="Z73" s="34" t="s">
        <v>25</v>
      </c>
      <c r="AA73" s="40" t="s">
        <v>16</v>
      </c>
      <c r="AB73" s="40" t="s">
        <v>14</v>
      </c>
      <c r="AC73" s="45"/>
      <c r="AD73" s="44"/>
    </row>
    <row r="74" spans="1:30" ht="12.75" customHeight="1">
      <c r="A74" s="11" t="s">
        <v>26</v>
      </c>
      <c r="B74" s="56"/>
      <c r="C74" s="47"/>
      <c r="D74" s="9">
        <f>B74*C74</f>
        <v>0</v>
      </c>
      <c r="E74" s="10"/>
      <c r="F74" s="9">
        <f>B74*(1+$B$7)</f>
        <v>0</v>
      </c>
      <c r="G74" s="47"/>
      <c r="H74" s="9">
        <f>F74*G74</f>
        <v>0</v>
      </c>
      <c r="I74" s="10"/>
      <c r="J74" s="9">
        <f>F74*(1+$B$7)</f>
        <v>0</v>
      </c>
      <c r="K74" s="47"/>
      <c r="L74" s="9">
        <f>J74*K74</f>
        <v>0</v>
      </c>
      <c r="M74" s="10"/>
      <c r="N74" s="9">
        <f>J74*(1+$B$7)</f>
        <v>0</v>
      </c>
      <c r="O74" s="47"/>
      <c r="P74" s="9">
        <f>N74*O74</f>
        <v>0</v>
      </c>
      <c r="Q74" s="10"/>
      <c r="R74" s="9">
        <f>N74*(1+$B$7)</f>
        <v>0</v>
      </c>
      <c r="S74" s="47"/>
      <c r="T74" s="9">
        <f>R74*S74</f>
        <v>0</v>
      </c>
      <c r="U74" s="10"/>
      <c r="V74" s="9">
        <f>R74*(1+$B$7)</f>
        <v>0</v>
      </c>
      <c r="W74" s="47"/>
      <c r="X74" s="9">
        <f>V74*W74</f>
        <v>0</v>
      </c>
      <c r="Y74" s="10"/>
      <c r="Z74" s="9">
        <f>V74*(1+$B$7)</f>
        <v>0</v>
      </c>
      <c r="AA74" s="47"/>
      <c r="AB74" s="9">
        <f>Z74*AA74</f>
        <v>0</v>
      </c>
      <c r="AC74" s="49"/>
      <c r="AD74" s="9">
        <f t="shared" ref="AD74:AD75" si="64">SUM(D74,H74,L74,P74,T74,X74,AB74)</f>
        <v>0</v>
      </c>
    </row>
    <row r="75" spans="1:30" ht="12.75" customHeight="1">
      <c r="A75" s="11" t="s">
        <v>27</v>
      </c>
      <c r="B75" s="56"/>
      <c r="C75" s="48"/>
      <c r="D75" s="9">
        <f>B75*C75</f>
        <v>0</v>
      </c>
      <c r="E75" s="10"/>
      <c r="F75" s="9">
        <f>B75*(1+$B$7)</f>
        <v>0</v>
      </c>
      <c r="G75" s="48"/>
      <c r="H75" s="9">
        <f>F75*G75</f>
        <v>0</v>
      </c>
      <c r="I75" s="10"/>
      <c r="J75" s="9">
        <f>F75*(1+$B$7)</f>
        <v>0</v>
      </c>
      <c r="K75" s="48"/>
      <c r="L75" s="9">
        <f>J75*K75</f>
        <v>0</v>
      </c>
      <c r="M75" s="10"/>
      <c r="N75" s="9">
        <f>J75*(1+$B$7)</f>
        <v>0</v>
      </c>
      <c r="O75" s="48"/>
      <c r="P75" s="9">
        <f>N75*O75</f>
        <v>0</v>
      </c>
      <c r="Q75" s="10"/>
      <c r="R75" s="9">
        <f>N75*(1+$B$7)</f>
        <v>0</v>
      </c>
      <c r="S75" s="48"/>
      <c r="T75" s="9">
        <f>R75*S75</f>
        <v>0</v>
      </c>
      <c r="U75" s="10"/>
      <c r="V75" s="9">
        <f>R75*(1+$B$7)</f>
        <v>0</v>
      </c>
      <c r="W75" s="48"/>
      <c r="X75" s="9">
        <f>V75*W75</f>
        <v>0</v>
      </c>
      <c r="Y75" s="10"/>
      <c r="Z75" s="9">
        <f>V75*(1+$B$7)</f>
        <v>0</v>
      </c>
      <c r="AA75" s="48"/>
      <c r="AB75" s="9">
        <f>Z75*AA75</f>
        <v>0</v>
      </c>
      <c r="AC75" s="49"/>
      <c r="AD75" s="9">
        <f t="shared" si="64"/>
        <v>0</v>
      </c>
    </row>
    <row r="76" spans="1:30" ht="12.75" customHeight="1">
      <c r="B76" s="34"/>
      <c r="C76" s="57"/>
      <c r="D76" s="50"/>
      <c r="E76" s="10"/>
      <c r="F76" s="34"/>
      <c r="G76" s="57"/>
      <c r="H76" s="50"/>
      <c r="I76" s="10"/>
      <c r="J76" s="34"/>
      <c r="K76" s="57"/>
      <c r="L76" s="50"/>
      <c r="M76" s="10"/>
      <c r="N76" s="34"/>
      <c r="O76" s="57"/>
      <c r="P76" s="50"/>
      <c r="Q76" s="10"/>
      <c r="R76" s="34"/>
      <c r="S76" s="57"/>
      <c r="T76" s="50"/>
      <c r="U76" s="10"/>
      <c r="V76" s="34"/>
      <c r="W76" s="57"/>
      <c r="X76" s="50"/>
      <c r="Y76" s="10"/>
      <c r="Z76" s="34"/>
      <c r="AA76" s="57"/>
      <c r="AB76" s="50"/>
      <c r="AC76" s="10"/>
      <c r="AD76" s="50"/>
    </row>
    <row r="77" spans="1:30" ht="12.75" customHeight="1">
      <c r="A77" s="51" t="s">
        <v>28</v>
      </c>
      <c r="B77" s="58"/>
      <c r="C77" s="51"/>
      <c r="D77" s="53">
        <f>SUM(D74:D75)</f>
        <v>0</v>
      </c>
      <c r="E77" s="10"/>
      <c r="F77" s="54"/>
      <c r="G77" s="51"/>
      <c r="H77" s="53">
        <f>SUM(H74:H75)</f>
        <v>0</v>
      </c>
      <c r="I77" s="10"/>
      <c r="J77" s="54"/>
      <c r="K77" s="51"/>
      <c r="L77" s="53">
        <f>SUM(L74:L76)</f>
        <v>0</v>
      </c>
      <c r="M77" s="10"/>
      <c r="N77" s="55"/>
      <c r="O77" s="51"/>
      <c r="P77" s="53">
        <f>SUM(P74:P75)</f>
        <v>0</v>
      </c>
      <c r="Q77" s="10"/>
      <c r="R77" s="55"/>
      <c r="S77" s="51"/>
      <c r="T77" s="53">
        <f>SUM(T74:T75)</f>
        <v>0</v>
      </c>
      <c r="U77" s="10"/>
      <c r="V77" s="55"/>
      <c r="W77" s="51"/>
      <c r="X77" s="53">
        <f>SUM(X74:X75)</f>
        <v>0</v>
      </c>
      <c r="Y77" s="10"/>
      <c r="Z77" s="55"/>
      <c r="AA77" s="51"/>
      <c r="AB77" s="53">
        <f>SUM(AB74:AB75)</f>
        <v>0</v>
      </c>
      <c r="AC77" s="49"/>
      <c r="AD77" s="53">
        <f>SUM(D77,H77,L77,P77,T77,X77,AB77)</f>
        <v>0</v>
      </c>
    </row>
    <row r="78" spans="1:30" ht="12.75" customHeight="1">
      <c r="A78" s="40" t="s">
        <v>29</v>
      </c>
      <c r="B78" s="34" t="s">
        <v>30</v>
      </c>
      <c r="C78" s="57" t="s">
        <v>31</v>
      </c>
      <c r="D78" s="40" t="s">
        <v>14</v>
      </c>
      <c r="E78" s="10"/>
      <c r="F78" s="34" t="s">
        <v>30</v>
      </c>
      <c r="G78" s="57" t="s">
        <v>31</v>
      </c>
      <c r="H78" s="40" t="s">
        <v>14</v>
      </c>
      <c r="I78" s="10"/>
      <c r="J78" s="34" t="s">
        <v>30</v>
      </c>
      <c r="K78" s="57" t="s">
        <v>31</v>
      </c>
      <c r="L78" s="40" t="s">
        <v>14</v>
      </c>
      <c r="M78" s="10"/>
      <c r="N78" s="34" t="s">
        <v>30</v>
      </c>
      <c r="O78" s="57" t="s">
        <v>31</v>
      </c>
      <c r="P78" s="40" t="s">
        <v>14</v>
      </c>
      <c r="Q78" s="10"/>
      <c r="R78" s="34" t="s">
        <v>30</v>
      </c>
      <c r="S78" s="57" t="s">
        <v>31</v>
      </c>
      <c r="T78" s="40" t="s">
        <v>14</v>
      </c>
      <c r="U78" s="10"/>
      <c r="V78" s="34" t="s">
        <v>30</v>
      </c>
      <c r="W78" s="57" t="s">
        <v>31</v>
      </c>
      <c r="X78" s="40" t="s">
        <v>14</v>
      </c>
      <c r="Y78" s="10"/>
      <c r="Z78" s="34" t="s">
        <v>30</v>
      </c>
      <c r="AA78" s="57" t="s">
        <v>31</v>
      </c>
      <c r="AB78" s="40" t="s">
        <v>14</v>
      </c>
      <c r="AC78" s="45"/>
      <c r="AD78" s="44"/>
    </row>
    <row r="79" spans="1:30" ht="12.75" customHeight="1">
      <c r="A79" s="11" t="s">
        <v>32</v>
      </c>
      <c r="B79" s="59"/>
      <c r="C79" s="47"/>
      <c r="D79" s="9">
        <f>B79*C79</f>
        <v>0</v>
      </c>
      <c r="E79" s="10"/>
      <c r="F79" s="60">
        <f>B79*(1+$B$7)</f>
        <v>0</v>
      </c>
      <c r="G79" s="48"/>
      <c r="H79" s="9">
        <f>F79*G79</f>
        <v>0</v>
      </c>
      <c r="I79" s="10"/>
      <c r="J79" s="60">
        <f>F79*(1+$B$7)</f>
        <v>0</v>
      </c>
      <c r="K79" s="48"/>
      <c r="L79" s="9">
        <f>J79*K79</f>
        <v>0</v>
      </c>
      <c r="M79" s="10"/>
      <c r="N79" s="60">
        <f>J79*(1+$B$7)</f>
        <v>0</v>
      </c>
      <c r="O79" s="48"/>
      <c r="P79" s="9">
        <f>N79*O79</f>
        <v>0</v>
      </c>
      <c r="Q79" s="10"/>
      <c r="R79" s="60">
        <f>N79*(1+$B$7)</f>
        <v>0</v>
      </c>
      <c r="S79" s="48"/>
      <c r="T79" s="9">
        <f>R79*S79</f>
        <v>0</v>
      </c>
      <c r="U79" s="10"/>
      <c r="V79" s="60">
        <f>R79*(1+$B$7)</f>
        <v>0</v>
      </c>
      <c r="W79" s="48"/>
      <c r="X79" s="9">
        <f>V79*W79</f>
        <v>0</v>
      </c>
      <c r="Y79" s="10"/>
      <c r="Z79" s="60">
        <f>V79*(1+$B$7)</f>
        <v>0</v>
      </c>
      <c r="AA79" s="48"/>
      <c r="AB79" s="9">
        <f>Z79*AA79</f>
        <v>0</v>
      </c>
      <c r="AC79" s="49"/>
      <c r="AD79" s="9">
        <f t="shared" ref="AD79:AD80" si="65">SUM(D79,H79,L79,P79,T79,X79,AB79)</f>
        <v>0</v>
      </c>
    </row>
    <row r="80" spans="1:30" ht="12.75" customHeight="1">
      <c r="A80" s="11" t="s">
        <v>33</v>
      </c>
      <c r="B80" s="59"/>
      <c r="C80" s="48"/>
      <c r="D80" s="9">
        <f>B80*C80</f>
        <v>0</v>
      </c>
      <c r="E80" s="10"/>
      <c r="F80" s="60">
        <f>B80*(1+$B$7)</f>
        <v>0</v>
      </c>
      <c r="G80" s="48"/>
      <c r="H80" s="9">
        <f>F80*G80</f>
        <v>0</v>
      </c>
      <c r="I80" s="10"/>
      <c r="J80" s="60">
        <f>F80*(1+$B$7)</f>
        <v>0</v>
      </c>
      <c r="K80" s="48"/>
      <c r="L80" s="9">
        <f>J80*K80</f>
        <v>0</v>
      </c>
      <c r="M80" s="10"/>
      <c r="N80" s="60">
        <f>J80*(1+$B$7)</f>
        <v>0</v>
      </c>
      <c r="O80" s="48"/>
      <c r="P80" s="9">
        <f>N80*O80</f>
        <v>0</v>
      </c>
      <c r="Q80" s="10"/>
      <c r="R80" s="60">
        <f>N80*(1+$B$7)</f>
        <v>0</v>
      </c>
      <c r="S80" s="48"/>
      <c r="T80" s="9">
        <f>R80*S80</f>
        <v>0</v>
      </c>
      <c r="U80" s="10"/>
      <c r="V80" s="60">
        <f>R80*(1+$B$7)</f>
        <v>0</v>
      </c>
      <c r="W80" s="48"/>
      <c r="X80" s="9">
        <f>V80*W80</f>
        <v>0</v>
      </c>
      <c r="Y80" s="10"/>
      <c r="Z80" s="60">
        <f>V80*(1+$B$7)</f>
        <v>0</v>
      </c>
      <c r="AA80" s="48"/>
      <c r="AB80" s="9">
        <f>Z80*AA80</f>
        <v>0</v>
      </c>
      <c r="AC80" s="49"/>
      <c r="AD80" s="9">
        <f t="shared" si="65"/>
        <v>0</v>
      </c>
    </row>
    <row r="81" spans="1:30" ht="12.75" customHeight="1">
      <c r="B81" s="34"/>
      <c r="C81" s="57"/>
      <c r="D81" s="50"/>
      <c r="E81" s="10"/>
      <c r="F81" s="34"/>
      <c r="G81" s="57"/>
      <c r="H81" s="50"/>
      <c r="I81" s="10"/>
      <c r="J81" s="34"/>
      <c r="K81" s="57"/>
      <c r="L81" s="50"/>
      <c r="M81" s="10"/>
      <c r="N81" s="34"/>
      <c r="O81" s="57"/>
      <c r="P81" s="50"/>
      <c r="Q81" s="10"/>
      <c r="R81" s="34"/>
      <c r="S81" s="57"/>
      <c r="T81" s="50"/>
      <c r="U81" s="10"/>
      <c r="V81" s="34"/>
      <c r="W81" s="57"/>
      <c r="X81" s="50"/>
      <c r="Y81" s="10"/>
      <c r="Z81" s="34"/>
      <c r="AA81" s="57"/>
      <c r="AB81" s="50"/>
      <c r="AC81" s="10"/>
      <c r="AD81" s="50"/>
    </row>
    <row r="82" spans="1:30" ht="12.75" customHeight="1">
      <c r="A82" s="51" t="s">
        <v>34</v>
      </c>
      <c r="B82" s="58"/>
      <c r="C82" s="51"/>
      <c r="D82" s="53">
        <f>SUM(D79:D80)</f>
        <v>0</v>
      </c>
      <c r="E82" s="10"/>
      <c r="F82" s="54"/>
      <c r="G82" s="51"/>
      <c r="H82" s="53">
        <f>SUM(H79:H80)</f>
        <v>0</v>
      </c>
      <c r="I82" s="10"/>
      <c r="J82" s="54"/>
      <c r="K82" s="51"/>
      <c r="L82" s="53">
        <f>SUM(L79:L80)</f>
        <v>0</v>
      </c>
      <c r="M82" s="10"/>
      <c r="N82" s="55"/>
      <c r="O82" s="51"/>
      <c r="P82" s="53">
        <f>SUM(P79:P80)</f>
        <v>0</v>
      </c>
      <c r="Q82" s="10"/>
      <c r="R82" s="55"/>
      <c r="S82" s="51"/>
      <c r="T82" s="53">
        <f>SUM(T79:T80)</f>
        <v>0</v>
      </c>
      <c r="U82" s="10"/>
      <c r="V82" s="55"/>
      <c r="W82" s="51"/>
      <c r="X82" s="53">
        <f>SUM(X79:X80)</f>
        <v>0</v>
      </c>
      <c r="Y82" s="10"/>
      <c r="Z82" s="55"/>
      <c r="AA82" s="51"/>
      <c r="AB82" s="53">
        <f>SUM(AB79:AB80)</f>
        <v>0</v>
      </c>
      <c r="AC82" s="49"/>
      <c r="AD82" s="53">
        <f>SUM(D82,H82,L82,P82,T82,X82,AB82)</f>
        <v>0</v>
      </c>
    </row>
    <row r="83" spans="1:30" ht="12.75" customHeight="1">
      <c r="A83" s="40" t="s">
        <v>72</v>
      </c>
      <c r="B83" s="34" t="s">
        <v>30</v>
      </c>
      <c r="C83" s="57" t="s">
        <v>31</v>
      </c>
      <c r="D83" s="40" t="s">
        <v>14</v>
      </c>
      <c r="E83" s="10"/>
      <c r="F83" s="34" t="s">
        <v>30</v>
      </c>
      <c r="G83" s="57" t="s">
        <v>31</v>
      </c>
      <c r="H83" s="40" t="s">
        <v>14</v>
      </c>
      <c r="I83" s="10"/>
      <c r="J83" s="34" t="s">
        <v>30</v>
      </c>
      <c r="K83" s="57" t="s">
        <v>31</v>
      </c>
      <c r="L83" s="40" t="s">
        <v>14</v>
      </c>
      <c r="M83" s="10"/>
      <c r="N83" s="34" t="s">
        <v>30</v>
      </c>
      <c r="O83" s="57" t="s">
        <v>31</v>
      </c>
      <c r="P83" s="40" t="s">
        <v>14</v>
      </c>
      <c r="Q83" s="10"/>
      <c r="R83" s="34" t="s">
        <v>30</v>
      </c>
      <c r="S83" s="57" t="s">
        <v>31</v>
      </c>
      <c r="T83" s="40" t="s">
        <v>14</v>
      </c>
      <c r="U83" s="10"/>
      <c r="V83" s="34" t="s">
        <v>30</v>
      </c>
      <c r="W83" s="57" t="s">
        <v>31</v>
      </c>
      <c r="X83" s="40" t="s">
        <v>14</v>
      </c>
      <c r="Y83" s="10"/>
      <c r="Z83" s="34" t="s">
        <v>30</v>
      </c>
      <c r="AA83" s="57" t="s">
        <v>31</v>
      </c>
      <c r="AB83" s="40" t="s">
        <v>14</v>
      </c>
      <c r="AC83" s="45"/>
      <c r="AD83" s="44"/>
    </row>
    <row r="84" spans="1:30" ht="12.75" customHeight="1">
      <c r="A84" s="11" t="s">
        <v>73</v>
      </c>
      <c r="B84" s="59"/>
      <c r="C84" s="47"/>
      <c r="D84" s="9">
        <f>B84*C84</f>
        <v>0</v>
      </c>
      <c r="E84" s="10"/>
      <c r="F84" s="60">
        <f>B84*(1+$B$7)</f>
        <v>0</v>
      </c>
      <c r="G84" s="48"/>
      <c r="H84" s="9">
        <f>F84*G84</f>
        <v>0</v>
      </c>
      <c r="I84" s="10"/>
      <c r="J84" s="60">
        <f>F84*(1+$B$7)</f>
        <v>0</v>
      </c>
      <c r="K84" s="48"/>
      <c r="L84" s="9">
        <f>J84*K84</f>
        <v>0</v>
      </c>
      <c r="M84" s="10"/>
      <c r="N84" s="60">
        <f>J84*(1+$B$7)</f>
        <v>0</v>
      </c>
      <c r="O84" s="48"/>
      <c r="P84" s="9">
        <f>N84*O84</f>
        <v>0</v>
      </c>
      <c r="Q84" s="10"/>
      <c r="R84" s="60">
        <f>N84*(1+$B$7)</f>
        <v>0</v>
      </c>
      <c r="S84" s="48"/>
      <c r="T84" s="9">
        <f>R84*S84</f>
        <v>0</v>
      </c>
      <c r="U84" s="10"/>
      <c r="V84" s="60">
        <f>R84*(1+$B$7)</f>
        <v>0</v>
      </c>
      <c r="W84" s="48"/>
      <c r="X84" s="9">
        <f>V84*W84</f>
        <v>0</v>
      </c>
      <c r="Y84" s="10"/>
      <c r="Z84" s="60">
        <f>V84*(1+$B$7)</f>
        <v>0</v>
      </c>
      <c r="AA84" s="48"/>
      <c r="AB84" s="9">
        <f>Z84*AA84</f>
        <v>0</v>
      </c>
      <c r="AC84" s="49"/>
      <c r="AD84" s="9">
        <f t="shared" ref="AD84:AD85" si="66">SUM(D84,H84,L84,P84,T84,X84,AB84)</f>
        <v>0</v>
      </c>
    </row>
    <row r="85" spans="1:30" ht="12.75" customHeight="1">
      <c r="A85" s="11" t="s">
        <v>74</v>
      </c>
      <c r="B85" s="59"/>
      <c r="C85" s="48"/>
      <c r="D85" s="9">
        <f>B85*C85</f>
        <v>0</v>
      </c>
      <c r="E85" s="10"/>
      <c r="F85" s="60">
        <f>B85*(1+$B$7)</f>
        <v>0</v>
      </c>
      <c r="G85" s="48"/>
      <c r="H85" s="9">
        <f>F85*G85</f>
        <v>0</v>
      </c>
      <c r="I85" s="10"/>
      <c r="J85" s="60">
        <f>F85*(1+$B$7)</f>
        <v>0</v>
      </c>
      <c r="K85" s="48"/>
      <c r="L85" s="9">
        <f>J85*K85</f>
        <v>0</v>
      </c>
      <c r="M85" s="10"/>
      <c r="N85" s="60">
        <f>J85*(1+$B$7)</f>
        <v>0</v>
      </c>
      <c r="O85" s="48"/>
      <c r="P85" s="9">
        <f>N85*O85</f>
        <v>0</v>
      </c>
      <c r="Q85" s="10"/>
      <c r="R85" s="60">
        <f>N85*(1+$B$7)</f>
        <v>0</v>
      </c>
      <c r="S85" s="48"/>
      <c r="T85" s="9">
        <f>R85*S85</f>
        <v>0</v>
      </c>
      <c r="U85" s="10"/>
      <c r="V85" s="60">
        <f>R85*(1+$B$7)</f>
        <v>0</v>
      </c>
      <c r="W85" s="48"/>
      <c r="X85" s="9">
        <f>V85*W85</f>
        <v>0</v>
      </c>
      <c r="Y85" s="10"/>
      <c r="Z85" s="60">
        <f>V85*(1+$B$7)</f>
        <v>0</v>
      </c>
      <c r="AA85" s="48"/>
      <c r="AB85" s="9">
        <f>Z85*AA85</f>
        <v>0</v>
      </c>
      <c r="AC85" s="49"/>
      <c r="AD85" s="9">
        <f t="shared" si="66"/>
        <v>0</v>
      </c>
    </row>
    <row r="86" spans="1:30" ht="12.75" customHeight="1">
      <c r="B86" s="34"/>
      <c r="C86" s="57"/>
      <c r="D86" s="50"/>
      <c r="E86" s="10"/>
      <c r="F86" s="34"/>
      <c r="G86" s="57"/>
      <c r="H86" s="50"/>
      <c r="I86" s="10"/>
      <c r="J86" s="34"/>
      <c r="K86" s="57"/>
      <c r="L86" s="50"/>
      <c r="M86" s="10"/>
      <c r="N86" s="34"/>
      <c r="O86" s="57"/>
      <c r="P86" s="50"/>
      <c r="Q86" s="10"/>
      <c r="R86" s="34"/>
      <c r="S86" s="57"/>
      <c r="T86" s="50"/>
      <c r="U86" s="10"/>
      <c r="V86" s="34"/>
      <c r="W86" s="57"/>
      <c r="X86" s="50"/>
      <c r="Y86" s="10"/>
      <c r="Z86" s="34"/>
      <c r="AA86" s="57"/>
      <c r="AB86" s="50"/>
      <c r="AC86" s="10"/>
      <c r="AD86" s="50"/>
    </row>
    <row r="87" spans="1:30" ht="12.75" customHeight="1">
      <c r="A87" s="51" t="s">
        <v>107</v>
      </c>
      <c r="B87" s="58"/>
      <c r="C87" s="51"/>
      <c r="D87" s="53">
        <f>SUM(D84:D85)</f>
        <v>0</v>
      </c>
      <c r="E87" s="10"/>
      <c r="F87" s="54"/>
      <c r="G87" s="51"/>
      <c r="H87" s="53">
        <f>SUM(H84:H85)</f>
        <v>0</v>
      </c>
      <c r="I87" s="10"/>
      <c r="J87" s="54"/>
      <c r="K87" s="51"/>
      <c r="L87" s="53">
        <f>SUM(L84:L85)</f>
        <v>0</v>
      </c>
      <c r="M87" s="10"/>
      <c r="N87" s="55"/>
      <c r="O87" s="51"/>
      <c r="P87" s="53">
        <f>SUM(P84:P85)</f>
        <v>0</v>
      </c>
      <c r="Q87" s="10"/>
      <c r="R87" s="55"/>
      <c r="S87" s="51"/>
      <c r="T87" s="53">
        <f>SUM(T84:T85)</f>
        <v>0</v>
      </c>
      <c r="U87" s="10"/>
      <c r="V87" s="55"/>
      <c r="W87" s="51"/>
      <c r="X87" s="53">
        <f>SUM(X84:X85)</f>
        <v>0</v>
      </c>
      <c r="Y87" s="10"/>
      <c r="Z87" s="55"/>
      <c r="AA87" s="51"/>
      <c r="AB87" s="53">
        <f>SUM(AB84:AB85)</f>
        <v>0</v>
      </c>
      <c r="AC87" s="49"/>
      <c r="AD87" s="53">
        <f>SUM(D87,H87,L87,P87,T87,X87, AB87)</f>
        <v>0</v>
      </c>
    </row>
    <row r="88" spans="1:30" ht="12.75" customHeight="1">
      <c r="A88" s="40" t="s">
        <v>111</v>
      </c>
      <c r="B88" s="40" t="s">
        <v>35</v>
      </c>
      <c r="C88" s="40"/>
      <c r="E88" s="10"/>
      <c r="F88" s="40" t="s">
        <v>35</v>
      </c>
      <c r="G88" s="40"/>
      <c r="H88" s="50"/>
      <c r="I88" s="10"/>
      <c r="J88" s="40" t="s">
        <v>35</v>
      </c>
      <c r="K88" s="40"/>
      <c r="L88" s="50"/>
      <c r="M88" s="10"/>
      <c r="N88" s="40" t="s">
        <v>35</v>
      </c>
      <c r="O88" s="40"/>
      <c r="P88" s="50"/>
      <c r="Q88" s="10"/>
      <c r="R88" s="40" t="s">
        <v>35</v>
      </c>
      <c r="S88" s="40"/>
      <c r="T88" s="50"/>
      <c r="U88" s="10"/>
      <c r="V88" s="40" t="s">
        <v>35</v>
      </c>
      <c r="W88" s="40"/>
      <c r="X88" s="50"/>
      <c r="Y88" s="10"/>
      <c r="Z88" s="40" t="s">
        <v>35</v>
      </c>
      <c r="AA88" s="40"/>
      <c r="AB88" s="50"/>
      <c r="AC88" s="10"/>
      <c r="AD88" s="44"/>
    </row>
    <row r="89" spans="1:30" ht="12.75" customHeight="1">
      <c r="A89" s="11" t="s">
        <v>12</v>
      </c>
      <c r="B89" s="178">
        <v>0.2596</v>
      </c>
      <c r="D89" s="9">
        <f>D26*B89</f>
        <v>0</v>
      </c>
      <c r="E89" s="10"/>
      <c r="F89" s="178">
        <v>0.2596</v>
      </c>
      <c r="G89" s="34"/>
      <c r="H89" s="9">
        <f>H26*F89</f>
        <v>0</v>
      </c>
      <c r="I89" s="10"/>
      <c r="J89" s="178">
        <v>0.2596</v>
      </c>
      <c r="K89" s="34"/>
      <c r="L89" s="9">
        <f>L26*J89</f>
        <v>0</v>
      </c>
      <c r="M89" s="10"/>
      <c r="N89" s="178">
        <v>0.2596</v>
      </c>
      <c r="O89" s="34"/>
      <c r="P89" s="9">
        <f>P26*N89</f>
        <v>0</v>
      </c>
      <c r="Q89" s="10"/>
      <c r="R89" s="178">
        <v>0.2596</v>
      </c>
      <c r="S89" s="34"/>
      <c r="T89" s="9">
        <f>T26*R89</f>
        <v>0</v>
      </c>
      <c r="U89" s="10"/>
      <c r="V89" s="178">
        <v>0.2596</v>
      </c>
      <c r="W89" s="34"/>
      <c r="X89" s="9">
        <f>X26*V89</f>
        <v>0</v>
      </c>
      <c r="Y89" s="10"/>
      <c r="Z89" s="178">
        <v>0.2596</v>
      </c>
      <c r="AA89" s="34"/>
      <c r="AB89" s="9">
        <f>AB26*Z89</f>
        <v>0</v>
      </c>
      <c r="AC89" s="49"/>
      <c r="AD89" s="9">
        <f t="shared" ref="AD89:AD95" si="67">SUM(D89,H89,L89,P89,T89,X89,AB89)</f>
        <v>0</v>
      </c>
    </row>
    <row r="90" spans="1:30" ht="12.75" customHeight="1">
      <c r="A90" s="11" t="s">
        <v>36</v>
      </c>
      <c r="B90" s="179">
        <v>0.40899999999999997</v>
      </c>
      <c r="D90" s="9">
        <f>(D33+D46)*B90</f>
        <v>0</v>
      </c>
      <c r="E90" s="10"/>
      <c r="F90" s="178">
        <v>0.41470000000000001</v>
      </c>
      <c r="G90" s="34"/>
      <c r="H90" s="9">
        <f>(H33+H46)*F90</f>
        <v>0</v>
      </c>
      <c r="I90" s="10"/>
      <c r="J90" s="179">
        <v>0.42059999999999997</v>
      </c>
      <c r="K90" s="34"/>
      <c r="L90" s="9">
        <f>(L33+L46)*J90</f>
        <v>0</v>
      </c>
      <c r="M90" s="10"/>
      <c r="N90" s="179">
        <v>0.42680000000000001</v>
      </c>
      <c r="O90" s="34"/>
      <c r="P90" s="9">
        <f>(P33+P46)*N90</f>
        <v>0</v>
      </c>
      <c r="Q90" s="10"/>
      <c r="R90" s="179">
        <v>0.43340000000000001</v>
      </c>
      <c r="S90" s="34"/>
      <c r="T90" s="9">
        <f>(T33+T46)*R90</f>
        <v>0</v>
      </c>
      <c r="U90" s="10"/>
      <c r="V90" s="179">
        <v>0.43340000000000001</v>
      </c>
      <c r="W90" s="34"/>
      <c r="X90" s="9">
        <f>(X33+X46)*V90</f>
        <v>0</v>
      </c>
      <c r="Y90" s="10"/>
      <c r="Z90" s="179">
        <v>0.43340000000000001</v>
      </c>
      <c r="AA90" s="34"/>
      <c r="AB90" s="9">
        <f>(AB33+AB46)*Z90</f>
        <v>0</v>
      </c>
      <c r="AC90" s="49"/>
      <c r="AD90" s="9">
        <f t="shared" si="67"/>
        <v>0</v>
      </c>
    </row>
    <row r="91" spans="1:30" ht="12.75" customHeight="1">
      <c r="A91" s="11" t="s">
        <v>17</v>
      </c>
      <c r="B91" s="179">
        <v>0.4597</v>
      </c>
      <c r="D91" s="9">
        <f>D59*B91</f>
        <v>0</v>
      </c>
      <c r="E91" s="10"/>
      <c r="F91" s="180">
        <v>0.46789999999999998</v>
      </c>
      <c r="G91" s="34"/>
      <c r="H91" s="9">
        <f>H59*F91</f>
        <v>0</v>
      </c>
      <c r="I91" s="10"/>
      <c r="J91" s="179">
        <v>0.47649999999999998</v>
      </c>
      <c r="K91" s="34"/>
      <c r="L91" s="9">
        <f>L59*J91</f>
        <v>0</v>
      </c>
      <c r="M91" s="10"/>
      <c r="N91" s="179">
        <v>0.48549999999999999</v>
      </c>
      <c r="O91" s="34"/>
      <c r="P91" s="9">
        <f>P59*N91</f>
        <v>0</v>
      </c>
      <c r="Q91" s="10"/>
      <c r="R91" s="179">
        <v>0.495</v>
      </c>
      <c r="S91" s="34"/>
      <c r="T91" s="9">
        <f>T59*R91</f>
        <v>0</v>
      </c>
      <c r="U91" s="10"/>
      <c r="V91" s="179">
        <v>0.495</v>
      </c>
      <c r="W91" s="34"/>
      <c r="X91" s="9">
        <f>X59*V91</f>
        <v>0</v>
      </c>
      <c r="Y91" s="10"/>
      <c r="Z91" s="179">
        <v>0.495</v>
      </c>
      <c r="AA91" s="34"/>
      <c r="AB91" s="9">
        <f>AB59*Z91</f>
        <v>0</v>
      </c>
      <c r="AC91" s="49"/>
      <c r="AD91" s="9">
        <f t="shared" si="67"/>
        <v>0</v>
      </c>
    </row>
    <row r="92" spans="1:30" ht="12.75" customHeight="1">
      <c r="A92" s="11" t="s">
        <v>21</v>
      </c>
      <c r="B92" s="179">
        <v>0.26</v>
      </c>
      <c r="D92" s="9">
        <f>D72*B92</f>
        <v>0</v>
      </c>
      <c r="E92" s="10"/>
      <c r="F92" s="178">
        <v>0.26200000000000001</v>
      </c>
      <c r="G92" s="34"/>
      <c r="H92" s="9">
        <f>H72*F92</f>
        <v>0</v>
      </c>
      <c r="I92" s="10"/>
      <c r="J92" s="179">
        <v>0.26400000000000001</v>
      </c>
      <c r="K92" s="34"/>
      <c r="L92" s="9">
        <f>L72*J92</f>
        <v>0</v>
      </c>
      <c r="M92" s="10"/>
      <c r="N92" s="179">
        <v>0.26600000000000001</v>
      </c>
      <c r="O92" s="34"/>
      <c r="P92" s="9">
        <f>P72*N92</f>
        <v>0</v>
      </c>
      <c r="Q92" s="10"/>
      <c r="R92" s="179">
        <v>0.26800000000000002</v>
      </c>
      <c r="S92" s="34"/>
      <c r="T92" s="9">
        <f>T72*R92</f>
        <v>0</v>
      </c>
      <c r="U92" s="10"/>
      <c r="V92" s="179">
        <v>0.26800000000000002</v>
      </c>
      <c r="W92" s="34"/>
      <c r="X92" s="9">
        <f>X72*V92</f>
        <v>0</v>
      </c>
      <c r="Y92" s="10"/>
      <c r="Z92" s="179">
        <v>0.26800000000000002</v>
      </c>
      <c r="AA92" s="34"/>
      <c r="AB92" s="9">
        <f>AB72*Z92</f>
        <v>0</v>
      </c>
      <c r="AC92" s="49"/>
      <c r="AD92" s="9">
        <f t="shared" si="67"/>
        <v>0</v>
      </c>
    </row>
    <row r="93" spans="1:30" ht="12.75" customHeight="1">
      <c r="A93" s="11" t="s">
        <v>37</v>
      </c>
      <c r="B93" s="62">
        <v>0.01</v>
      </c>
      <c r="D93" s="9">
        <f>(D74+D79)*B93</f>
        <v>0</v>
      </c>
      <c r="E93" s="10"/>
      <c r="F93" s="61">
        <v>0.01</v>
      </c>
      <c r="G93" s="34"/>
      <c r="H93" s="9">
        <f>(H74+H79)*F93</f>
        <v>0</v>
      </c>
      <c r="I93" s="10"/>
      <c r="J93" s="62">
        <v>0.01</v>
      </c>
      <c r="K93" s="34"/>
      <c r="L93" s="9">
        <f>(L74+L79)*J93</f>
        <v>0</v>
      </c>
      <c r="M93" s="10"/>
      <c r="N93" s="62">
        <v>0.01</v>
      </c>
      <c r="O93" s="34"/>
      <c r="P93" s="9">
        <f>(P74+P79)*N93</f>
        <v>0</v>
      </c>
      <c r="Q93" s="10"/>
      <c r="R93" s="62">
        <v>0.01</v>
      </c>
      <c r="S93" s="34"/>
      <c r="T93" s="9">
        <f>(T74+T79)*R93</f>
        <v>0</v>
      </c>
      <c r="U93" s="10"/>
      <c r="V93" s="62">
        <v>0.01</v>
      </c>
      <c r="W93" s="34"/>
      <c r="X93" s="9">
        <f>(X74+X79)*V93</f>
        <v>0</v>
      </c>
      <c r="Y93" s="10"/>
      <c r="Z93" s="62">
        <v>0.01</v>
      </c>
      <c r="AA93" s="34"/>
      <c r="AB93" s="9">
        <f>(AB74+AB79)*Z93</f>
        <v>0</v>
      </c>
      <c r="AC93" s="49"/>
      <c r="AD93" s="9">
        <f t="shared" si="67"/>
        <v>0</v>
      </c>
    </row>
    <row r="94" spans="1:30" ht="12.75" customHeight="1">
      <c r="A94" s="11" t="s">
        <v>117</v>
      </c>
      <c r="B94" s="179">
        <v>7.7600000000000002E-2</v>
      </c>
      <c r="D94" s="9">
        <f>(D75+D80)*B94</f>
        <v>0</v>
      </c>
      <c r="E94" s="10"/>
      <c r="F94" s="179">
        <v>7.7600000000000002E-2</v>
      </c>
      <c r="G94" s="34"/>
      <c r="H94" s="9">
        <f>(H75+H80)*F94</f>
        <v>0</v>
      </c>
      <c r="I94" s="10"/>
      <c r="J94" s="179">
        <v>7.7600000000000002E-2</v>
      </c>
      <c r="K94" s="34"/>
      <c r="L94" s="9">
        <f>(L75+L80)*J94</f>
        <v>0</v>
      </c>
      <c r="M94" s="10"/>
      <c r="N94" s="179">
        <v>7.7600000000000002E-2</v>
      </c>
      <c r="O94" s="34"/>
      <c r="P94" s="9">
        <f>(P75+P80)*N94</f>
        <v>0</v>
      </c>
      <c r="Q94" s="10"/>
      <c r="R94" s="179">
        <v>7.7600000000000002E-2</v>
      </c>
      <c r="S94" s="34"/>
      <c r="T94" s="9">
        <f>(T75+T80)*R94</f>
        <v>0</v>
      </c>
      <c r="U94" s="10"/>
      <c r="V94" s="179">
        <v>7.7600000000000002E-2</v>
      </c>
      <c r="W94" s="34"/>
      <c r="X94" s="9">
        <f>(X75+X80)*V94</f>
        <v>0</v>
      </c>
      <c r="Y94" s="10"/>
      <c r="Z94" s="179">
        <v>7.7600000000000002E-2</v>
      </c>
      <c r="AA94" s="34"/>
      <c r="AB94" s="9">
        <f>(AB75+AB80)*Z94</f>
        <v>0</v>
      </c>
      <c r="AC94" s="49"/>
      <c r="AD94" s="9">
        <f t="shared" si="67"/>
        <v>0</v>
      </c>
    </row>
    <row r="95" spans="1:30" ht="12.75" customHeight="1">
      <c r="A95" s="11" t="s">
        <v>75</v>
      </c>
      <c r="B95" s="178">
        <v>0.2596</v>
      </c>
      <c r="D95" s="9">
        <f>D87*B95</f>
        <v>0</v>
      </c>
      <c r="E95" s="10"/>
      <c r="F95" s="178">
        <v>0.2596</v>
      </c>
      <c r="G95" s="34"/>
      <c r="H95" s="9">
        <f>H87*F95</f>
        <v>0</v>
      </c>
      <c r="I95" s="10"/>
      <c r="J95" s="178">
        <v>0.2596</v>
      </c>
      <c r="K95" s="34"/>
      <c r="L95" s="9">
        <f>L87*J95</f>
        <v>0</v>
      </c>
      <c r="M95" s="10"/>
      <c r="N95" s="178">
        <v>0.2596</v>
      </c>
      <c r="O95" s="34"/>
      <c r="P95" s="9">
        <f>P87*N95</f>
        <v>0</v>
      </c>
      <c r="Q95" s="10"/>
      <c r="R95" s="178">
        <v>0.2596</v>
      </c>
      <c r="S95" s="34"/>
      <c r="T95" s="9">
        <f>T87*R95</f>
        <v>0</v>
      </c>
      <c r="U95" s="10"/>
      <c r="V95" s="178">
        <v>0.2596</v>
      </c>
      <c r="W95" s="34"/>
      <c r="X95" s="9">
        <f>X87*V95</f>
        <v>0</v>
      </c>
      <c r="Y95" s="10"/>
      <c r="Z95" s="178">
        <v>0.2596</v>
      </c>
      <c r="AA95" s="34"/>
      <c r="AB95" s="9">
        <f>AB87*Z95</f>
        <v>0</v>
      </c>
      <c r="AC95" s="49"/>
      <c r="AD95" s="9">
        <f t="shared" si="67"/>
        <v>0</v>
      </c>
    </row>
    <row r="96" spans="1:30" ht="12.75" customHeight="1">
      <c r="B96" s="61"/>
      <c r="D96" s="50"/>
      <c r="E96" s="10"/>
      <c r="F96" s="61"/>
      <c r="G96" s="34"/>
      <c r="H96" s="50"/>
      <c r="I96" s="10"/>
      <c r="J96" s="61"/>
      <c r="K96" s="34"/>
      <c r="L96" s="50"/>
      <c r="M96" s="10"/>
      <c r="N96" s="61"/>
      <c r="O96" s="34"/>
      <c r="P96" s="50"/>
      <c r="Q96" s="10"/>
      <c r="R96" s="61"/>
      <c r="S96" s="34"/>
      <c r="T96" s="50"/>
      <c r="U96" s="10"/>
      <c r="V96" s="61"/>
      <c r="W96" s="34"/>
      <c r="X96" s="50"/>
      <c r="Y96" s="10"/>
      <c r="Z96" s="61"/>
      <c r="AA96" s="34"/>
      <c r="AB96" s="50"/>
      <c r="AC96" s="10"/>
      <c r="AD96" s="44"/>
    </row>
    <row r="97" spans="1:30" ht="12.75" customHeight="1">
      <c r="B97" s="63" t="s">
        <v>38</v>
      </c>
      <c r="C97" s="34" t="s">
        <v>39</v>
      </c>
      <c r="D97" s="82"/>
      <c r="E97" s="83"/>
      <c r="F97" s="63" t="s">
        <v>38</v>
      </c>
      <c r="G97" s="34" t="s">
        <v>39</v>
      </c>
      <c r="H97" s="82"/>
      <c r="I97" s="83"/>
      <c r="J97" s="63" t="s">
        <v>38</v>
      </c>
      <c r="K97" s="34" t="s">
        <v>39</v>
      </c>
      <c r="L97" s="82"/>
      <c r="M97" s="83"/>
      <c r="N97" s="63" t="s">
        <v>38</v>
      </c>
      <c r="O97" s="34" t="s">
        <v>39</v>
      </c>
      <c r="P97" s="82"/>
      <c r="Q97" s="83"/>
      <c r="R97" s="63" t="s">
        <v>38</v>
      </c>
      <c r="S97" s="34" t="s">
        <v>39</v>
      </c>
      <c r="T97" s="82"/>
      <c r="U97" s="83"/>
      <c r="V97" s="63" t="s">
        <v>38</v>
      </c>
      <c r="W97" s="34" t="s">
        <v>39</v>
      </c>
      <c r="X97" s="82"/>
      <c r="Y97" s="83"/>
      <c r="Z97" s="63" t="s">
        <v>38</v>
      </c>
      <c r="AA97" s="34" t="s">
        <v>39</v>
      </c>
      <c r="AB97" s="82"/>
      <c r="AC97" s="83"/>
      <c r="AD97" s="44"/>
    </row>
    <row r="98" spans="1:30" ht="12.75" customHeight="1">
      <c r="A98" s="11" t="s">
        <v>40</v>
      </c>
      <c r="B98" s="8"/>
      <c r="C98" s="6">
        <v>1616</v>
      </c>
      <c r="D98" s="9">
        <f>B98*C98</f>
        <v>0</v>
      </c>
      <c r="E98" s="10"/>
      <c r="F98" s="8"/>
      <c r="G98" s="6">
        <v>1859</v>
      </c>
      <c r="H98" s="9">
        <f>F98*G98</f>
        <v>0</v>
      </c>
      <c r="I98" s="10"/>
      <c r="J98" s="8"/>
      <c r="K98" s="6">
        <v>2138</v>
      </c>
      <c r="L98" s="9">
        <f>J98*K98</f>
        <v>0</v>
      </c>
      <c r="M98" s="10"/>
      <c r="N98" s="8"/>
      <c r="O98" s="6">
        <v>2458</v>
      </c>
      <c r="P98" s="9">
        <f>N98*O98</f>
        <v>0</v>
      </c>
      <c r="Q98" s="10"/>
      <c r="R98" s="8"/>
      <c r="S98" s="6">
        <v>2827</v>
      </c>
      <c r="T98" s="9">
        <f>R98*S98</f>
        <v>0</v>
      </c>
      <c r="U98" s="10"/>
      <c r="V98" s="8"/>
      <c r="W98" s="6">
        <v>2827</v>
      </c>
      <c r="X98" s="9">
        <f>V98*W98</f>
        <v>0</v>
      </c>
      <c r="Y98" s="10"/>
      <c r="Z98" s="8"/>
      <c r="AA98" s="6">
        <v>2827</v>
      </c>
      <c r="AB98" s="81">
        <f>Z98*AA98</f>
        <v>0</v>
      </c>
      <c r="AC98" s="80"/>
      <c r="AD98" s="81">
        <f t="shared" ref="AD98:AD100" si="68">SUM(D98,H98,L98,P98,T98,X98,AB98)</f>
        <v>0</v>
      </c>
    </row>
    <row r="99" spans="1:30" ht="13">
      <c r="A99" s="11" t="s">
        <v>41</v>
      </c>
      <c r="B99" s="8"/>
      <c r="C99" s="6">
        <v>2263</v>
      </c>
      <c r="D99" s="9">
        <f>B99*C99</f>
        <v>0</v>
      </c>
      <c r="E99" s="10"/>
      <c r="F99" s="8"/>
      <c r="G99" s="6">
        <v>2602</v>
      </c>
      <c r="H99" s="9">
        <f>F99*G99</f>
        <v>0</v>
      </c>
      <c r="I99" s="10"/>
      <c r="J99" s="8"/>
      <c r="K99" s="6">
        <v>2993</v>
      </c>
      <c r="L99" s="9">
        <f>J99*K99</f>
        <v>0</v>
      </c>
      <c r="M99" s="10"/>
      <c r="N99" s="8"/>
      <c r="O99" s="6">
        <v>3442</v>
      </c>
      <c r="P99" s="9">
        <f>N99*O99</f>
        <v>0</v>
      </c>
      <c r="Q99" s="10"/>
      <c r="R99" s="8"/>
      <c r="S99" s="6">
        <v>3958</v>
      </c>
      <c r="T99" s="9">
        <f>R99*S99</f>
        <v>0</v>
      </c>
      <c r="U99" s="10"/>
      <c r="V99" s="8"/>
      <c r="W99" s="6">
        <v>3958</v>
      </c>
      <c r="X99" s="9">
        <f>V99*W99</f>
        <v>0</v>
      </c>
      <c r="Y99" s="10"/>
      <c r="Z99" s="8"/>
      <c r="AA99" s="6">
        <v>3958</v>
      </c>
      <c r="AB99" s="81">
        <f>Z99*AA99</f>
        <v>0</v>
      </c>
      <c r="AC99" s="80"/>
      <c r="AD99" s="81">
        <f t="shared" si="68"/>
        <v>0</v>
      </c>
    </row>
    <row r="100" spans="1:30" ht="13">
      <c r="A100" s="11" t="s">
        <v>118</v>
      </c>
      <c r="B100" s="8"/>
      <c r="C100" s="6">
        <v>969</v>
      </c>
      <c r="D100" s="9">
        <f>B100*C100</f>
        <v>0</v>
      </c>
      <c r="E100" s="10"/>
      <c r="F100" s="8"/>
      <c r="G100" s="6">
        <v>1114</v>
      </c>
      <c r="H100" s="9">
        <f>F100*G100</f>
        <v>0</v>
      </c>
      <c r="I100" s="10"/>
      <c r="J100" s="8"/>
      <c r="K100" s="6">
        <v>1282</v>
      </c>
      <c r="L100" s="9">
        <f>J100*K100</f>
        <v>0</v>
      </c>
      <c r="M100" s="10"/>
      <c r="N100" s="8"/>
      <c r="O100" s="6">
        <v>1474</v>
      </c>
      <c r="P100" s="9">
        <f>N100*O100</f>
        <v>0</v>
      </c>
      <c r="Q100" s="10"/>
      <c r="R100" s="8"/>
      <c r="S100" s="6">
        <v>1695</v>
      </c>
      <c r="T100" s="9">
        <f>R100*S100</f>
        <v>0</v>
      </c>
      <c r="U100" s="10"/>
      <c r="V100" s="8"/>
      <c r="W100" s="6">
        <v>1695</v>
      </c>
      <c r="X100" s="9">
        <f>V100*W100</f>
        <v>0</v>
      </c>
      <c r="Y100" s="10"/>
      <c r="Z100" s="8"/>
      <c r="AA100" s="6">
        <v>1695</v>
      </c>
      <c r="AB100" s="81">
        <f>Z100*AA100</f>
        <v>0</v>
      </c>
      <c r="AC100" s="80"/>
      <c r="AD100" s="81">
        <f t="shared" si="68"/>
        <v>0</v>
      </c>
    </row>
    <row r="101" spans="1:30" ht="12.75" customHeight="1">
      <c r="B101" s="34"/>
      <c r="C101" s="6"/>
      <c r="D101" s="9"/>
      <c r="E101" s="50"/>
      <c r="F101" s="34"/>
      <c r="G101" s="6"/>
      <c r="H101" s="9"/>
      <c r="I101" s="50"/>
      <c r="J101" s="34"/>
      <c r="K101" s="6"/>
      <c r="L101" s="9"/>
      <c r="M101" s="50"/>
      <c r="N101" s="34"/>
      <c r="O101" s="6"/>
      <c r="P101" s="9"/>
      <c r="Q101" s="50"/>
      <c r="R101" s="34"/>
      <c r="S101" s="6"/>
      <c r="T101" s="9"/>
      <c r="U101" s="50"/>
      <c r="V101" s="34"/>
      <c r="W101" s="6"/>
      <c r="X101" s="9"/>
      <c r="Y101" s="50"/>
      <c r="Z101" s="34"/>
      <c r="AA101" s="6"/>
      <c r="AB101" s="9"/>
      <c r="AC101" s="49"/>
      <c r="AD101" s="9"/>
    </row>
    <row r="102" spans="1:30" ht="12.75" customHeight="1">
      <c r="A102" s="51" t="s">
        <v>108</v>
      </c>
      <c r="B102" s="64"/>
      <c r="C102" s="65"/>
      <c r="D102" s="53">
        <f>SUM(D26,D33,D46,D59,D72,D77,D82,D87)</f>
        <v>0</v>
      </c>
      <c r="E102" s="10"/>
      <c r="F102" s="54"/>
      <c r="G102" s="51"/>
      <c r="H102" s="53">
        <f>SUM(H26,H33,H46,H59,H72,H77,H82,H87)</f>
        <v>0</v>
      </c>
      <c r="I102" s="10"/>
      <c r="J102" s="54"/>
      <c r="K102" s="51"/>
      <c r="L102" s="53">
        <f>SUM(L26,L33,L46,L59,L72,L77,L82,L87)</f>
        <v>0</v>
      </c>
      <c r="M102" s="10"/>
      <c r="N102" s="55"/>
      <c r="O102" s="51"/>
      <c r="P102" s="53">
        <f>SUM(P26,P33,P46,P59,P72,P77,P82,P87)</f>
        <v>0</v>
      </c>
      <c r="Q102" s="10"/>
      <c r="R102" s="55"/>
      <c r="S102" s="51"/>
      <c r="T102" s="53">
        <f>SUM(T26,T33,T46,T59,T72,T77,T82,T87)</f>
        <v>0</v>
      </c>
      <c r="U102" s="10"/>
      <c r="V102" s="55"/>
      <c r="W102" s="51"/>
      <c r="X102" s="53">
        <f>SUM(X26,X33,X46,X59,X72,X77,X82,X87)</f>
        <v>0</v>
      </c>
      <c r="Y102" s="10"/>
      <c r="Z102" s="55"/>
      <c r="AA102" s="51"/>
      <c r="AB102" s="53">
        <f>SUM(AB26,AB33,AB46,AB59,AB72,AB77,AB82,AB87)</f>
        <v>0</v>
      </c>
      <c r="AC102" s="49"/>
      <c r="AD102" s="53">
        <f t="shared" ref="AD102:AD104" si="69">SUM(D102,H102,L102,P102,T102,X102,AB102)</f>
        <v>0</v>
      </c>
    </row>
    <row r="103" spans="1:30" ht="12.75" customHeight="1">
      <c r="A103" s="51" t="s">
        <v>42</v>
      </c>
      <c r="B103" s="66"/>
      <c r="C103" s="64"/>
      <c r="D103" s="53">
        <f>SUM(D89:D100)</f>
        <v>0</v>
      </c>
      <c r="E103" s="10"/>
      <c r="F103" s="54"/>
      <c r="G103" s="51"/>
      <c r="H103" s="53">
        <f>SUM(H89:H100)</f>
        <v>0</v>
      </c>
      <c r="I103" s="10"/>
      <c r="J103" s="54"/>
      <c r="K103" s="51"/>
      <c r="L103" s="53">
        <f>SUM(L89:L100)</f>
        <v>0</v>
      </c>
      <c r="M103" s="10"/>
      <c r="N103" s="55"/>
      <c r="O103" s="51"/>
      <c r="P103" s="53">
        <f>SUM(P89:P100)</f>
        <v>0</v>
      </c>
      <c r="Q103" s="10"/>
      <c r="R103" s="55"/>
      <c r="S103" s="51"/>
      <c r="T103" s="53">
        <f>SUM(T89:T100)</f>
        <v>0</v>
      </c>
      <c r="U103" s="10"/>
      <c r="V103" s="55"/>
      <c r="W103" s="51"/>
      <c r="X103" s="53">
        <f>SUM(X89:X100)</f>
        <v>0</v>
      </c>
      <c r="Y103" s="10"/>
      <c r="Z103" s="55"/>
      <c r="AA103" s="51"/>
      <c r="AB103" s="53">
        <f>SUM(AB89:AB100)</f>
        <v>0</v>
      </c>
      <c r="AC103" s="49"/>
      <c r="AD103" s="53">
        <f t="shared" si="69"/>
        <v>0</v>
      </c>
    </row>
    <row r="104" spans="1:30" ht="12.75" customHeight="1">
      <c r="A104" s="55" t="s">
        <v>43</v>
      </c>
      <c r="B104" s="55"/>
      <c r="C104" s="55"/>
      <c r="D104" s="53">
        <f>SUM(D102:D103)</f>
        <v>0</v>
      </c>
      <c r="E104" s="10"/>
      <c r="F104" s="54"/>
      <c r="G104" s="51"/>
      <c r="H104" s="53">
        <f>SUM(H102:H103)</f>
        <v>0</v>
      </c>
      <c r="I104" s="10"/>
      <c r="J104" s="54"/>
      <c r="K104" s="51"/>
      <c r="L104" s="53">
        <f>SUM(L102:L103)</f>
        <v>0</v>
      </c>
      <c r="M104" s="10"/>
      <c r="N104" s="55"/>
      <c r="O104" s="51"/>
      <c r="P104" s="53">
        <f>SUM(P102:P103)</f>
        <v>0</v>
      </c>
      <c r="Q104" s="10"/>
      <c r="R104" s="55"/>
      <c r="S104" s="51"/>
      <c r="T104" s="53">
        <f>SUM(T102:T103)</f>
        <v>0</v>
      </c>
      <c r="U104" s="10"/>
      <c r="V104" s="55"/>
      <c r="W104" s="51"/>
      <c r="X104" s="53">
        <f>SUM(X102:X103)</f>
        <v>0</v>
      </c>
      <c r="Y104" s="10"/>
      <c r="Z104" s="55"/>
      <c r="AA104" s="51"/>
      <c r="AB104" s="53">
        <f>SUM(AB102:AB103)</f>
        <v>0</v>
      </c>
      <c r="AC104" s="49"/>
      <c r="AD104" s="53">
        <f t="shared" si="69"/>
        <v>0</v>
      </c>
    </row>
    <row r="105" spans="1:30" ht="12.75" customHeight="1">
      <c r="D105" s="9"/>
      <c r="E105" s="10"/>
      <c r="F105" s="44"/>
      <c r="G105" s="40"/>
      <c r="H105" s="9"/>
      <c r="I105" s="10"/>
      <c r="J105" s="44"/>
      <c r="K105" s="40"/>
      <c r="L105" s="9"/>
      <c r="M105" s="10"/>
      <c r="O105" s="40"/>
      <c r="P105" s="9"/>
      <c r="Q105" s="10"/>
      <c r="S105" s="40"/>
      <c r="T105" s="9"/>
      <c r="U105" s="10"/>
      <c r="W105" s="40"/>
      <c r="X105" s="9"/>
      <c r="Y105" s="10"/>
      <c r="AA105" s="40"/>
      <c r="AB105" s="9"/>
      <c r="AC105" s="49"/>
      <c r="AD105" s="9"/>
    </row>
    <row r="106" spans="1:30" ht="12.75" customHeight="1">
      <c r="A106" s="87" t="s">
        <v>126</v>
      </c>
      <c r="B106" s="63" t="s">
        <v>213</v>
      </c>
      <c r="C106" s="34" t="s">
        <v>216</v>
      </c>
      <c r="D106" s="50"/>
      <c r="E106" s="10"/>
      <c r="F106" s="63" t="s">
        <v>213</v>
      </c>
      <c r="G106" s="34" t="s">
        <v>216</v>
      </c>
      <c r="H106" s="50"/>
      <c r="I106" s="10"/>
      <c r="J106" s="63" t="s">
        <v>213</v>
      </c>
      <c r="K106" s="34" t="s">
        <v>216</v>
      </c>
      <c r="L106" s="50"/>
      <c r="M106" s="10"/>
      <c r="N106" s="63" t="s">
        <v>213</v>
      </c>
      <c r="O106" s="34" t="s">
        <v>216</v>
      </c>
      <c r="P106" s="50"/>
      <c r="Q106" s="10"/>
      <c r="R106" s="63" t="s">
        <v>213</v>
      </c>
      <c r="S106" s="34" t="s">
        <v>216</v>
      </c>
      <c r="T106" s="50"/>
      <c r="U106" s="10"/>
      <c r="V106" s="63" t="s">
        <v>213</v>
      </c>
      <c r="W106" s="34" t="s">
        <v>216</v>
      </c>
      <c r="X106" s="50"/>
      <c r="Y106" s="10"/>
      <c r="Z106" s="63" t="s">
        <v>213</v>
      </c>
      <c r="AA106" s="34" t="s">
        <v>216</v>
      </c>
      <c r="AB106" s="50"/>
      <c r="AC106" s="10"/>
      <c r="AD106" s="50"/>
    </row>
    <row r="107" spans="1:30" ht="12.75" customHeight="1">
      <c r="A107" s="41" t="s">
        <v>214</v>
      </c>
      <c r="B107" s="67">
        <v>416.64</v>
      </c>
      <c r="C107" s="8"/>
      <c r="D107" s="9">
        <f t="shared" ref="D107:D111" si="70">B107*C107</f>
        <v>0</v>
      </c>
      <c r="E107" s="10"/>
      <c r="F107" s="67">
        <f>B107*(1+$B$8)</f>
        <v>441.63839999999999</v>
      </c>
      <c r="G107" s="8"/>
      <c r="H107" s="9">
        <f t="shared" ref="H107:H111" si="71">F107*G107</f>
        <v>0</v>
      </c>
      <c r="I107" s="10"/>
      <c r="J107" s="67">
        <f>F107*(1+$B$8)</f>
        <v>468.13670400000001</v>
      </c>
      <c r="K107" s="8"/>
      <c r="L107" s="9">
        <f t="shared" ref="L107:L111" si="72">J107*K107</f>
        <v>0</v>
      </c>
      <c r="M107" s="10"/>
      <c r="N107" s="67">
        <f>J107*(1+$B$8)</f>
        <v>496.22490624000005</v>
      </c>
      <c r="O107" s="8"/>
      <c r="P107" s="9">
        <f t="shared" ref="P107:P111" si="73">N107*O107</f>
        <v>0</v>
      </c>
      <c r="Q107" s="10"/>
      <c r="R107" s="67">
        <f>N107*(1+$B$8)</f>
        <v>525.99840061440011</v>
      </c>
      <c r="S107" s="8"/>
      <c r="T107" s="9">
        <f t="shared" ref="T107:T111" si="74">R107*S107</f>
        <v>0</v>
      </c>
      <c r="U107" s="10"/>
      <c r="V107" s="67">
        <f>R107*(1+$B$8)</f>
        <v>557.55830465126417</v>
      </c>
      <c r="W107" s="8"/>
      <c r="X107" s="9">
        <f t="shared" ref="X107:X111" si="75">V107*W107</f>
        <v>0</v>
      </c>
      <c r="Y107" s="10"/>
      <c r="Z107" s="67">
        <f>V107*(1+$B$8)</f>
        <v>591.01180293034008</v>
      </c>
      <c r="AA107" s="8"/>
      <c r="AB107" s="9">
        <f t="shared" ref="AB107:AB111" si="76">Z107*AA107</f>
        <v>0</v>
      </c>
      <c r="AC107" s="49"/>
      <c r="AD107" s="9">
        <f t="shared" ref="AD107:AD111" si="77">SUM(D107,H107,L107,P107,T107,X107,AB107)</f>
        <v>0</v>
      </c>
    </row>
    <row r="108" spans="1:30" ht="12.75" customHeight="1">
      <c r="A108" s="4" t="s">
        <v>220</v>
      </c>
      <c r="B108" s="185">
        <v>15</v>
      </c>
      <c r="C108" s="8"/>
      <c r="D108" s="9">
        <f t="shared" ref="D108:D109" si="78">B108*C108</f>
        <v>0</v>
      </c>
      <c r="E108" s="10"/>
      <c r="F108" s="3">
        <f>$B$108</f>
        <v>15</v>
      </c>
      <c r="G108" s="8"/>
      <c r="H108" s="9">
        <f t="shared" ref="H108:H109" si="79">F108*G108</f>
        <v>0</v>
      </c>
      <c r="I108" s="10"/>
      <c r="J108" s="3">
        <f>$B$108</f>
        <v>15</v>
      </c>
      <c r="K108" s="8"/>
      <c r="L108" s="9">
        <f t="shared" ref="L108:L109" si="80">J108*K108</f>
        <v>0</v>
      </c>
      <c r="M108" s="10"/>
      <c r="N108" s="3">
        <f>$B$108</f>
        <v>15</v>
      </c>
      <c r="O108" s="8"/>
      <c r="P108" s="9">
        <f t="shared" ref="P108:P109" si="81">N108*O108</f>
        <v>0</v>
      </c>
      <c r="Q108" s="10"/>
      <c r="R108" s="3">
        <f>$B$108</f>
        <v>15</v>
      </c>
      <c r="S108" s="8"/>
      <c r="T108" s="9">
        <f t="shared" ref="T108:T109" si="82">R108*S108</f>
        <v>0</v>
      </c>
      <c r="U108" s="10"/>
      <c r="V108" s="3">
        <f>$B$108</f>
        <v>15</v>
      </c>
      <c r="W108" s="8"/>
      <c r="X108" s="9">
        <f t="shared" ref="X108:X109" si="83">V108*W108</f>
        <v>0</v>
      </c>
      <c r="Y108" s="10"/>
      <c r="Z108" s="3">
        <f>$B$108</f>
        <v>15</v>
      </c>
      <c r="AA108" s="8"/>
      <c r="AB108" s="9">
        <f t="shared" ref="AB108:AB109" si="84">Z108*AA108</f>
        <v>0</v>
      </c>
      <c r="AC108" s="49"/>
      <c r="AD108" s="9">
        <f t="shared" ref="AD108:AD109" si="85">SUM(D108,H108,L108,P108,T108,X108,AB108)</f>
        <v>0</v>
      </c>
    </row>
    <row r="109" spans="1:30" ht="17" customHeight="1">
      <c r="A109" s="5" t="s">
        <v>221</v>
      </c>
      <c r="B109" s="185">
        <v>105.26</v>
      </c>
      <c r="C109" s="8"/>
      <c r="D109" s="9">
        <f t="shared" si="78"/>
        <v>0</v>
      </c>
      <c r="E109" s="10"/>
      <c r="F109" s="3">
        <f>B109*(1+$B$8)</f>
        <v>111.57560000000001</v>
      </c>
      <c r="G109" s="8"/>
      <c r="H109" s="9">
        <f t="shared" si="79"/>
        <v>0</v>
      </c>
      <c r="I109" s="10"/>
      <c r="J109" s="3">
        <f>F109*(1+$B$8)</f>
        <v>118.27013600000001</v>
      </c>
      <c r="K109" s="8"/>
      <c r="L109" s="9">
        <f t="shared" si="80"/>
        <v>0</v>
      </c>
      <c r="M109" s="10"/>
      <c r="N109" s="3">
        <f>J109*(1+$B$8)</f>
        <v>125.36634416000001</v>
      </c>
      <c r="O109" s="8"/>
      <c r="P109" s="9">
        <f t="shared" si="81"/>
        <v>0</v>
      </c>
      <c r="Q109" s="10"/>
      <c r="R109" s="3">
        <f>N109*(1+$B$8)</f>
        <v>132.88832480960002</v>
      </c>
      <c r="S109" s="8"/>
      <c r="T109" s="9">
        <f t="shared" si="82"/>
        <v>0</v>
      </c>
      <c r="U109" s="10"/>
      <c r="V109" s="3">
        <f>R109*(1+$B$8)</f>
        <v>140.86162429817603</v>
      </c>
      <c r="W109" s="8"/>
      <c r="X109" s="9">
        <f t="shared" si="83"/>
        <v>0</v>
      </c>
      <c r="Y109" s="10"/>
      <c r="Z109" s="3">
        <f>V109*(1+$B$8)</f>
        <v>149.31332175606659</v>
      </c>
      <c r="AA109" s="8"/>
      <c r="AB109" s="9">
        <f t="shared" si="84"/>
        <v>0</v>
      </c>
      <c r="AC109" s="49"/>
      <c r="AD109" s="9">
        <f t="shared" si="85"/>
        <v>0</v>
      </c>
    </row>
    <row r="110" spans="1:30" ht="17" customHeight="1">
      <c r="A110" s="5"/>
      <c r="B110" s="34" t="s">
        <v>39</v>
      </c>
      <c r="C110" s="182" t="s">
        <v>215</v>
      </c>
      <c r="D110" s="91"/>
      <c r="E110" s="181"/>
      <c r="F110" s="34" t="s">
        <v>39</v>
      </c>
      <c r="G110" s="182" t="s">
        <v>215</v>
      </c>
      <c r="H110" s="91"/>
      <c r="I110" s="181"/>
      <c r="J110" s="34" t="s">
        <v>39</v>
      </c>
      <c r="K110" s="182" t="s">
        <v>215</v>
      </c>
      <c r="L110" s="91"/>
      <c r="M110" s="181"/>
      <c r="N110" s="34" t="s">
        <v>39</v>
      </c>
      <c r="O110" s="182" t="s">
        <v>215</v>
      </c>
      <c r="P110" s="91"/>
      <c r="Q110" s="181"/>
      <c r="R110" s="34" t="s">
        <v>39</v>
      </c>
      <c r="S110" s="182" t="s">
        <v>215</v>
      </c>
      <c r="T110" s="91"/>
      <c r="U110" s="181"/>
      <c r="V110" s="34" t="s">
        <v>39</v>
      </c>
      <c r="W110" s="182" t="s">
        <v>215</v>
      </c>
      <c r="X110" s="91"/>
      <c r="Y110" s="181"/>
      <c r="Z110" s="34" t="s">
        <v>39</v>
      </c>
      <c r="AA110" s="182" t="s">
        <v>215</v>
      </c>
      <c r="AB110" s="91"/>
      <c r="AC110" s="91"/>
      <c r="AD110" s="91"/>
    </row>
    <row r="111" spans="1:30" ht="12.75" customHeight="1">
      <c r="A111" s="2" t="s">
        <v>217</v>
      </c>
      <c r="B111" s="3">
        <v>461</v>
      </c>
      <c r="C111" s="8"/>
      <c r="D111" s="9">
        <f t="shared" si="70"/>
        <v>0</v>
      </c>
      <c r="E111" s="10"/>
      <c r="F111" s="3">
        <f>$B$111</f>
        <v>461</v>
      </c>
      <c r="G111" s="8"/>
      <c r="H111" s="9">
        <f t="shared" si="71"/>
        <v>0</v>
      </c>
      <c r="I111" s="10"/>
      <c r="J111" s="3">
        <f>$B$111</f>
        <v>461</v>
      </c>
      <c r="K111" s="8"/>
      <c r="L111" s="9">
        <f t="shared" si="72"/>
        <v>0</v>
      </c>
      <c r="M111" s="10"/>
      <c r="N111" s="3">
        <f>$B$111</f>
        <v>461</v>
      </c>
      <c r="O111" s="8"/>
      <c r="P111" s="9">
        <f t="shared" si="73"/>
        <v>0</v>
      </c>
      <c r="Q111" s="10"/>
      <c r="R111" s="3">
        <f>$B$111</f>
        <v>461</v>
      </c>
      <c r="S111" s="8"/>
      <c r="T111" s="9">
        <f t="shared" si="74"/>
        <v>0</v>
      </c>
      <c r="U111" s="10"/>
      <c r="V111" s="3">
        <f>$B$111</f>
        <v>461</v>
      </c>
      <c r="W111" s="8"/>
      <c r="X111" s="9">
        <f t="shared" si="75"/>
        <v>0</v>
      </c>
      <c r="Y111" s="10"/>
      <c r="Z111" s="3">
        <f>$B$111</f>
        <v>461</v>
      </c>
      <c r="AA111" s="8"/>
      <c r="AB111" s="9">
        <f t="shared" si="76"/>
        <v>0</v>
      </c>
      <c r="AC111" s="49"/>
      <c r="AD111" s="9">
        <f t="shared" si="77"/>
        <v>0</v>
      </c>
    </row>
    <row r="112" spans="1:30" ht="13" customHeight="1">
      <c r="A112" s="2" t="s">
        <v>230</v>
      </c>
      <c r="B112" s="3"/>
      <c r="C112" s="34"/>
      <c r="D112" s="91"/>
      <c r="E112" s="181"/>
      <c r="F112" s="3"/>
      <c r="G112" s="34"/>
      <c r="H112" s="91"/>
      <c r="I112" s="181"/>
      <c r="J112" s="3"/>
      <c r="K112" s="34"/>
      <c r="L112" s="91"/>
      <c r="M112" s="181"/>
      <c r="N112" s="3"/>
      <c r="O112" s="34"/>
      <c r="P112" s="91"/>
      <c r="Q112" s="181"/>
      <c r="R112" s="3"/>
      <c r="S112" s="34"/>
      <c r="T112" s="91"/>
      <c r="U112" s="181"/>
      <c r="V112" s="3"/>
      <c r="W112" s="34"/>
      <c r="X112" s="91"/>
      <c r="Y112" s="181"/>
      <c r="Z112" s="3"/>
      <c r="AA112" s="34"/>
      <c r="AB112" s="183"/>
      <c r="AC112" s="183"/>
      <c r="AD112" s="183"/>
    </row>
    <row r="113" spans="1:30" ht="12.75" customHeight="1">
      <c r="A113" s="68" t="s">
        <v>120</v>
      </c>
      <c r="B113" s="69"/>
      <c r="C113" s="64"/>
      <c r="D113" s="53">
        <f>SUM(D107:D112)</f>
        <v>0</v>
      </c>
      <c r="E113" s="70"/>
      <c r="F113" s="69"/>
      <c r="G113" s="64"/>
      <c r="H113" s="53">
        <f>SUM(H107:H112)</f>
        <v>0</v>
      </c>
      <c r="I113" s="70"/>
      <c r="J113" s="69"/>
      <c r="K113" s="64"/>
      <c r="L113" s="53">
        <f>SUM(L107:L112)</f>
        <v>0</v>
      </c>
      <c r="M113" s="70"/>
      <c r="N113" s="69"/>
      <c r="O113" s="64"/>
      <c r="P113" s="53">
        <f>SUM(P107:P112)</f>
        <v>0</v>
      </c>
      <c r="Q113" s="70"/>
      <c r="R113" s="69"/>
      <c r="S113" s="64"/>
      <c r="T113" s="53">
        <f>SUM(T107:T112)</f>
        <v>0</v>
      </c>
      <c r="U113" s="70"/>
      <c r="V113" s="69"/>
      <c r="W113" s="64"/>
      <c r="X113" s="53">
        <f>SUM(X107:X112)</f>
        <v>0</v>
      </c>
      <c r="Y113" s="70"/>
      <c r="Z113" s="69"/>
      <c r="AA113" s="64"/>
      <c r="AB113" s="53">
        <f>SUM(AB107:AB112)</f>
        <v>0</v>
      </c>
      <c r="AC113" s="49"/>
      <c r="AD113" s="53">
        <f>SUM(D113,H113,L113,P113,T113,X113,AB113)</f>
        <v>0</v>
      </c>
    </row>
    <row r="114" spans="1:30" ht="12.75" customHeight="1">
      <c r="A114" s="41"/>
      <c r="B114" s="67"/>
      <c r="C114" s="34"/>
      <c r="D114" s="9"/>
      <c r="E114" s="10"/>
      <c r="F114" s="67"/>
      <c r="G114" s="34"/>
      <c r="H114" s="9"/>
      <c r="I114" s="10"/>
      <c r="J114" s="67"/>
      <c r="K114" s="34"/>
      <c r="L114" s="9"/>
      <c r="M114" s="10"/>
      <c r="N114" s="67"/>
      <c r="O114" s="34"/>
      <c r="P114" s="9"/>
      <c r="Q114" s="10"/>
      <c r="R114" s="67"/>
      <c r="S114" s="34"/>
      <c r="T114" s="9"/>
      <c r="U114" s="10"/>
      <c r="V114" s="67"/>
      <c r="W114" s="34"/>
      <c r="X114" s="9"/>
      <c r="Y114" s="10"/>
      <c r="Z114" s="67"/>
      <c r="AA114" s="34"/>
      <c r="AB114" s="9"/>
      <c r="AC114" s="49"/>
      <c r="AD114" s="9"/>
    </row>
    <row r="115" spans="1:30" ht="12.75" customHeight="1">
      <c r="A115" s="11" t="s">
        <v>116</v>
      </c>
      <c r="D115" s="46"/>
      <c r="E115" s="10"/>
      <c r="H115" s="46"/>
      <c r="I115" s="10"/>
      <c r="L115" s="46"/>
      <c r="M115" s="10"/>
      <c r="P115" s="46"/>
      <c r="Q115" s="10"/>
      <c r="T115" s="46"/>
      <c r="U115" s="10"/>
      <c r="X115" s="46"/>
      <c r="Y115" s="10"/>
      <c r="AB115" s="46"/>
      <c r="AC115" s="49"/>
      <c r="AD115" s="9">
        <f>SUM(D115,H115,L115,P115,T115,X115,AB115)</f>
        <v>0</v>
      </c>
    </row>
    <row r="116" spans="1:30" ht="12.75" customHeight="1">
      <c r="D116" s="9"/>
      <c r="E116" s="10"/>
      <c r="H116" s="9"/>
      <c r="I116" s="10"/>
      <c r="L116" s="9"/>
      <c r="M116" s="10"/>
      <c r="P116" s="9"/>
      <c r="Q116" s="10"/>
      <c r="T116" s="9"/>
      <c r="U116" s="10"/>
      <c r="X116" s="9"/>
      <c r="Y116" s="10"/>
      <c r="AB116" s="9"/>
      <c r="AC116" s="49"/>
      <c r="AD116" s="9"/>
    </row>
    <row r="117" spans="1:30" s="15" customFormat="1" ht="12.75" customHeight="1">
      <c r="A117" s="71" t="s">
        <v>76</v>
      </c>
      <c r="D117" s="72"/>
      <c r="E117" s="73"/>
      <c r="F117" s="74"/>
      <c r="H117" s="72"/>
      <c r="I117" s="73"/>
      <c r="J117" s="74"/>
      <c r="L117" s="72"/>
      <c r="M117" s="73"/>
      <c r="N117" s="74"/>
      <c r="P117" s="72"/>
      <c r="Q117" s="73"/>
      <c r="R117" s="74"/>
      <c r="T117" s="72"/>
      <c r="U117" s="73"/>
      <c r="V117" s="74"/>
      <c r="X117" s="72"/>
      <c r="Y117" s="73"/>
      <c r="Z117" s="74"/>
      <c r="AB117" s="72"/>
      <c r="AC117" s="49"/>
      <c r="AD117" s="9">
        <f t="shared" ref="AD117:AD121" si="86">SUM(D117,H117,L117,P117,T117,X117,AB117)</f>
        <v>0</v>
      </c>
    </row>
    <row r="118" spans="1:30" s="15" customFormat="1" ht="12.75" customHeight="1">
      <c r="A118" s="71" t="s">
        <v>76</v>
      </c>
      <c r="D118" s="72"/>
      <c r="E118" s="73"/>
      <c r="F118" s="74"/>
      <c r="H118" s="72"/>
      <c r="I118" s="73"/>
      <c r="J118" s="74"/>
      <c r="L118" s="72"/>
      <c r="M118" s="73"/>
      <c r="N118" s="74"/>
      <c r="P118" s="72"/>
      <c r="Q118" s="73"/>
      <c r="R118" s="74"/>
      <c r="T118" s="72"/>
      <c r="U118" s="73"/>
      <c r="V118" s="74"/>
      <c r="X118" s="72"/>
      <c r="Y118" s="73"/>
      <c r="Z118" s="74"/>
      <c r="AB118" s="72"/>
      <c r="AC118" s="49"/>
      <c r="AD118" s="9">
        <f t="shared" si="86"/>
        <v>0</v>
      </c>
    </row>
    <row r="119" spans="1:30" s="15" customFormat="1" ht="12.75" customHeight="1">
      <c r="A119" s="71" t="s">
        <v>76</v>
      </c>
      <c r="D119" s="72"/>
      <c r="E119" s="73"/>
      <c r="F119" s="74"/>
      <c r="H119" s="72"/>
      <c r="I119" s="73"/>
      <c r="J119" s="74"/>
      <c r="L119" s="72"/>
      <c r="M119" s="73"/>
      <c r="N119" s="74"/>
      <c r="P119" s="72"/>
      <c r="Q119" s="73"/>
      <c r="R119" s="74"/>
      <c r="T119" s="72"/>
      <c r="U119" s="73"/>
      <c r="V119" s="74"/>
      <c r="X119" s="72"/>
      <c r="Y119" s="73"/>
      <c r="Z119" s="74"/>
      <c r="AB119" s="72"/>
      <c r="AC119" s="49"/>
      <c r="AD119" s="9">
        <f t="shared" si="86"/>
        <v>0</v>
      </c>
    </row>
    <row r="120" spans="1:30" s="15" customFormat="1" ht="12.75" customHeight="1">
      <c r="A120" s="71" t="s">
        <v>76</v>
      </c>
      <c r="D120" s="72"/>
      <c r="E120" s="73"/>
      <c r="F120" s="74"/>
      <c r="H120" s="72"/>
      <c r="I120" s="73"/>
      <c r="J120" s="74"/>
      <c r="L120" s="72"/>
      <c r="M120" s="73"/>
      <c r="N120" s="74"/>
      <c r="P120" s="72"/>
      <c r="Q120" s="73"/>
      <c r="R120" s="74"/>
      <c r="T120" s="72"/>
      <c r="U120" s="73"/>
      <c r="V120" s="74"/>
      <c r="X120" s="72"/>
      <c r="Y120" s="73"/>
      <c r="Z120" s="74"/>
      <c r="AB120" s="72"/>
      <c r="AC120" s="49"/>
      <c r="AD120" s="9">
        <f t="shared" si="86"/>
        <v>0</v>
      </c>
    </row>
    <row r="121" spans="1:30" s="15" customFormat="1" ht="12.75" customHeight="1">
      <c r="A121" s="71" t="s">
        <v>76</v>
      </c>
      <c r="D121" s="72"/>
      <c r="E121" s="73"/>
      <c r="F121" s="74"/>
      <c r="H121" s="72"/>
      <c r="I121" s="73"/>
      <c r="J121" s="74"/>
      <c r="L121" s="72"/>
      <c r="M121" s="73"/>
      <c r="N121" s="74"/>
      <c r="P121" s="72"/>
      <c r="Q121" s="73"/>
      <c r="R121" s="74"/>
      <c r="T121" s="72"/>
      <c r="U121" s="73"/>
      <c r="V121" s="74"/>
      <c r="X121" s="72"/>
      <c r="Y121" s="73"/>
      <c r="Z121" s="74"/>
      <c r="AB121" s="72"/>
      <c r="AC121" s="49"/>
      <c r="AD121" s="9">
        <f t="shared" si="86"/>
        <v>0</v>
      </c>
    </row>
    <row r="122" spans="1:30" s="15" customFormat="1" ht="12.75" customHeight="1">
      <c r="D122" s="9"/>
      <c r="E122" s="73"/>
      <c r="F122" s="74"/>
      <c r="H122" s="9"/>
      <c r="I122" s="73"/>
      <c r="J122" s="74"/>
      <c r="L122" s="9"/>
      <c r="M122" s="73"/>
      <c r="N122" s="74"/>
      <c r="P122" s="9"/>
      <c r="Q122" s="73"/>
      <c r="R122" s="74"/>
      <c r="T122" s="9"/>
      <c r="U122" s="73"/>
      <c r="V122" s="74"/>
      <c r="X122" s="9"/>
      <c r="Y122" s="73"/>
      <c r="Z122" s="74"/>
      <c r="AB122" s="9"/>
      <c r="AC122" s="49"/>
      <c r="AD122" s="9"/>
    </row>
    <row r="123" spans="1:30" ht="12.75" customHeight="1">
      <c r="A123" s="40" t="s">
        <v>47</v>
      </c>
      <c r="D123" s="9"/>
      <c r="E123" s="10"/>
      <c r="H123" s="9"/>
      <c r="I123" s="10"/>
      <c r="L123" s="9"/>
      <c r="M123" s="10"/>
      <c r="P123" s="9"/>
      <c r="Q123" s="10"/>
      <c r="T123" s="9"/>
      <c r="U123" s="10"/>
      <c r="X123" s="9"/>
      <c r="Y123" s="10"/>
      <c r="AB123" s="9"/>
      <c r="AC123" s="49"/>
      <c r="AD123" s="9"/>
    </row>
    <row r="124" spans="1:30" ht="12.75" customHeight="1">
      <c r="A124" s="11" t="s">
        <v>48</v>
      </c>
      <c r="D124" s="46"/>
      <c r="E124" s="10"/>
      <c r="H124" s="46"/>
      <c r="I124" s="10"/>
      <c r="L124" s="46"/>
      <c r="M124" s="10"/>
      <c r="P124" s="46"/>
      <c r="Q124" s="10"/>
      <c r="T124" s="46"/>
      <c r="U124" s="10"/>
      <c r="X124" s="46"/>
      <c r="Y124" s="10"/>
      <c r="AB124" s="46"/>
      <c r="AC124" s="49"/>
      <c r="AD124" s="9">
        <f t="shared" ref="AD124:AD127" si="87">SUM(D124,H124,L124,P124,T124,X124,AB124)</f>
        <v>0</v>
      </c>
    </row>
    <row r="125" spans="1:30" ht="12.75" customHeight="1">
      <c r="A125" s="11" t="s">
        <v>49</v>
      </c>
      <c r="D125" s="46"/>
      <c r="E125" s="10"/>
      <c r="H125" s="46"/>
      <c r="I125" s="10"/>
      <c r="L125" s="46"/>
      <c r="M125" s="10"/>
      <c r="P125" s="46"/>
      <c r="Q125" s="10"/>
      <c r="T125" s="46"/>
      <c r="U125" s="10"/>
      <c r="X125" s="46"/>
      <c r="Y125" s="10"/>
      <c r="AB125" s="46"/>
      <c r="AC125" s="49"/>
      <c r="AD125" s="9">
        <f t="shared" si="87"/>
        <v>0</v>
      </c>
    </row>
    <row r="126" spans="1:30" ht="12.75" customHeight="1">
      <c r="A126" s="11" t="s">
        <v>50</v>
      </c>
      <c r="D126" s="46"/>
      <c r="E126" s="10"/>
      <c r="H126" s="46"/>
      <c r="I126" s="10"/>
      <c r="L126" s="46"/>
      <c r="M126" s="10"/>
      <c r="P126" s="46"/>
      <c r="Q126" s="10"/>
      <c r="T126" s="46"/>
      <c r="U126" s="10"/>
      <c r="X126" s="46"/>
      <c r="Y126" s="10"/>
      <c r="AB126" s="46"/>
      <c r="AC126" s="49"/>
      <c r="AD126" s="9">
        <f t="shared" si="87"/>
        <v>0</v>
      </c>
    </row>
    <row r="127" spans="1:30" ht="12.75" customHeight="1">
      <c r="A127" s="11" t="s">
        <v>51</v>
      </c>
      <c r="D127" s="46"/>
      <c r="E127" s="10"/>
      <c r="H127" s="46"/>
      <c r="I127" s="10"/>
      <c r="L127" s="46"/>
      <c r="M127" s="10"/>
      <c r="P127" s="46"/>
      <c r="Q127" s="10"/>
      <c r="T127" s="46"/>
      <c r="U127" s="10"/>
      <c r="X127" s="46"/>
      <c r="Y127" s="10"/>
      <c r="AB127" s="46"/>
      <c r="AC127" s="49"/>
      <c r="AD127" s="9">
        <f t="shared" si="87"/>
        <v>0</v>
      </c>
    </row>
    <row r="128" spans="1:30" ht="12.75" customHeight="1">
      <c r="A128" s="51" t="s">
        <v>52</v>
      </c>
      <c r="B128" s="55"/>
      <c r="C128" s="55"/>
      <c r="D128" s="53">
        <f>SUM(D123:D127)</f>
        <v>0</v>
      </c>
      <c r="E128" s="10"/>
      <c r="F128" s="55"/>
      <c r="G128" s="55"/>
      <c r="H128" s="53">
        <f>SUM(H123:H127)</f>
        <v>0</v>
      </c>
      <c r="I128" s="10"/>
      <c r="J128" s="55"/>
      <c r="K128" s="55"/>
      <c r="L128" s="53">
        <f>SUM(L123:L127)</f>
        <v>0</v>
      </c>
      <c r="M128" s="10"/>
      <c r="N128" s="55"/>
      <c r="O128" s="55"/>
      <c r="P128" s="53">
        <f>SUM(P123:P127)</f>
        <v>0</v>
      </c>
      <c r="Q128" s="10"/>
      <c r="R128" s="55"/>
      <c r="S128" s="55"/>
      <c r="T128" s="53">
        <f>SUM(T123:T127)</f>
        <v>0</v>
      </c>
      <c r="U128" s="10"/>
      <c r="V128" s="55"/>
      <c r="W128" s="55"/>
      <c r="X128" s="53">
        <f>SUM(X123:X127)</f>
        <v>0</v>
      </c>
      <c r="Y128" s="10"/>
      <c r="Z128" s="55"/>
      <c r="AA128" s="55"/>
      <c r="AB128" s="53">
        <f>SUM(AB123:AB127)</f>
        <v>0</v>
      </c>
      <c r="AC128" s="49"/>
      <c r="AD128" s="53">
        <f>SUM(D128,H128,L128,P128,T128,X128,AB128)</f>
        <v>0</v>
      </c>
    </row>
    <row r="129" spans="1:30" ht="12.75" customHeight="1">
      <c r="D129" s="50"/>
      <c r="E129" s="10"/>
      <c r="H129" s="50"/>
      <c r="I129" s="10"/>
      <c r="L129" s="50"/>
      <c r="M129" s="10"/>
      <c r="P129" s="50"/>
      <c r="Q129" s="10"/>
      <c r="T129" s="50"/>
      <c r="U129" s="10"/>
      <c r="X129" s="50"/>
      <c r="Y129" s="10"/>
      <c r="AB129" s="50"/>
      <c r="AC129" s="10"/>
      <c r="AD129" s="9"/>
    </row>
    <row r="130" spans="1:30" ht="12.75" customHeight="1">
      <c r="A130" s="40" t="s">
        <v>44</v>
      </c>
      <c r="D130" s="9"/>
      <c r="E130" s="10"/>
      <c r="H130" s="9"/>
      <c r="I130" s="10"/>
      <c r="L130" s="9"/>
      <c r="M130" s="10"/>
      <c r="P130" s="9"/>
      <c r="Q130" s="10"/>
      <c r="T130" s="9"/>
      <c r="U130" s="10"/>
      <c r="X130" s="9"/>
      <c r="Y130" s="10"/>
      <c r="AB130" s="9"/>
      <c r="AC130" s="49"/>
      <c r="AD130" s="9"/>
    </row>
    <row r="131" spans="1:30" ht="12.75" customHeight="1">
      <c r="A131" s="11" t="s">
        <v>45</v>
      </c>
      <c r="D131" s="46"/>
      <c r="E131" s="10"/>
      <c r="H131" s="46"/>
      <c r="I131" s="10"/>
      <c r="L131" s="46"/>
      <c r="M131" s="10"/>
      <c r="P131" s="46"/>
      <c r="Q131" s="10"/>
      <c r="T131" s="46"/>
      <c r="U131" s="10"/>
      <c r="X131" s="46"/>
      <c r="Y131" s="10"/>
      <c r="AB131" s="46"/>
      <c r="AC131" s="49"/>
      <c r="AD131" s="9">
        <f t="shared" ref="AD131:AD132" si="88">SUM(D131,H131,L131,P131,T131,X131,AB131)</f>
        <v>0</v>
      </c>
    </row>
    <row r="132" spans="1:30" ht="12.75" customHeight="1">
      <c r="A132" s="11" t="s">
        <v>46</v>
      </c>
      <c r="D132" s="46"/>
      <c r="E132" s="10"/>
      <c r="H132" s="46"/>
      <c r="I132" s="10"/>
      <c r="L132" s="46"/>
      <c r="M132" s="10"/>
      <c r="P132" s="46"/>
      <c r="Q132" s="10"/>
      <c r="T132" s="46"/>
      <c r="U132" s="10"/>
      <c r="X132" s="46"/>
      <c r="Y132" s="10"/>
      <c r="AB132" s="46"/>
      <c r="AC132" s="49"/>
      <c r="AD132" s="9">
        <f t="shared" si="88"/>
        <v>0</v>
      </c>
    </row>
    <row r="133" spans="1:30" ht="12.75" customHeight="1">
      <c r="A133" s="51" t="s">
        <v>109</v>
      </c>
      <c r="B133" s="55"/>
      <c r="C133" s="55"/>
      <c r="D133" s="53">
        <f>SUM(D131:D132)</f>
        <v>0</v>
      </c>
      <c r="E133" s="10"/>
      <c r="F133" s="55"/>
      <c r="G133" s="55"/>
      <c r="H133" s="53">
        <f>SUM(H131:H132)</f>
        <v>0</v>
      </c>
      <c r="I133" s="10"/>
      <c r="J133" s="55"/>
      <c r="K133" s="55"/>
      <c r="L133" s="53">
        <f>SUM(L131:L132)</f>
        <v>0</v>
      </c>
      <c r="M133" s="10"/>
      <c r="N133" s="55"/>
      <c r="O133" s="55"/>
      <c r="P133" s="53">
        <f>SUM(P131:P132)</f>
        <v>0</v>
      </c>
      <c r="Q133" s="10"/>
      <c r="R133" s="55"/>
      <c r="S133" s="55"/>
      <c r="T133" s="53">
        <f>SUM(T131:T132)</f>
        <v>0</v>
      </c>
      <c r="U133" s="10"/>
      <c r="V133" s="55"/>
      <c r="W133" s="55"/>
      <c r="X133" s="53">
        <f>SUM(X131:X132)</f>
        <v>0</v>
      </c>
      <c r="Y133" s="10"/>
      <c r="Z133" s="55"/>
      <c r="AA133" s="55"/>
      <c r="AB133" s="53">
        <f>SUM(AB131:AB132)</f>
        <v>0</v>
      </c>
      <c r="AC133" s="49"/>
      <c r="AD133" s="53">
        <f>SUM(D133,H133,L133,P133,T133,X133,AB133)</f>
        <v>0</v>
      </c>
    </row>
    <row r="134" spans="1:30" ht="12.75" customHeight="1">
      <c r="D134" s="50"/>
      <c r="E134" s="10"/>
      <c r="H134" s="50"/>
      <c r="I134" s="10"/>
      <c r="L134" s="50"/>
      <c r="M134" s="10"/>
      <c r="P134" s="50"/>
      <c r="Q134" s="10"/>
      <c r="T134" s="50"/>
      <c r="U134" s="10"/>
      <c r="X134" s="50"/>
      <c r="Y134" s="10"/>
      <c r="AB134" s="50"/>
      <c r="AC134" s="10"/>
      <c r="AD134" s="9"/>
    </row>
    <row r="135" spans="1:30" s="15" customFormat="1" ht="12.75" customHeight="1">
      <c r="A135" s="15" t="s">
        <v>129</v>
      </c>
      <c r="D135" s="46"/>
      <c r="E135" s="10"/>
      <c r="F135" s="11"/>
      <c r="G135" s="11"/>
      <c r="H135" s="46"/>
      <c r="I135" s="10"/>
      <c r="J135" s="11"/>
      <c r="K135" s="11"/>
      <c r="L135" s="46"/>
      <c r="M135" s="10"/>
      <c r="N135" s="11"/>
      <c r="O135" s="11"/>
      <c r="P135" s="46"/>
      <c r="Q135" s="10"/>
      <c r="R135" s="11"/>
      <c r="S135" s="11"/>
      <c r="T135" s="46"/>
      <c r="U135" s="10"/>
      <c r="V135" s="11"/>
      <c r="W135" s="11"/>
      <c r="X135" s="46"/>
      <c r="Y135" s="10"/>
      <c r="Z135" s="11"/>
      <c r="AA135" s="11"/>
      <c r="AB135" s="46"/>
      <c r="AC135" s="49"/>
      <c r="AD135" s="9">
        <f t="shared" ref="AD135:AD141" si="89">SUM(D135,H135,L135,P135,T135,X135,AB135)</f>
        <v>0</v>
      </c>
    </row>
    <row r="136" spans="1:30" s="15" customFormat="1" ht="12.75" customHeight="1">
      <c r="A136" s="11" t="s">
        <v>54</v>
      </c>
      <c r="D136" s="46"/>
      <c r="E136" s="10"/>
      <c r="F136" s="11"/>
      <c r="G136" s="11"/>
      <c r="H136" s="46"/>
      <c r="I136" s="10"/>
      <c r="J136" s="11"/>
      <c r="K136" s="11"/>
      <c r="L136" s="46"/>
      <c r="M136" s="10"/>
      <c r="N136" s="11"/>
      <c r="O136" s="11"/>
      <c r="P136" s="46"/>
      <c r="Q136" s="10"/>
      <c r="R136" s="11"/>
      <c r="S136" s="11"/>
      <c r="T136" s="46"/>
      <c r="U136" s="10"/>
      <c r="V136" s="11"/>
      <c r="W136" s="11"/>
      <c r="X136" s="46"/>
      <c r="Y136" s="10"/>
      <c r="Z136" s="11"/>
      <c r="AA136" s="11"/>
      <c r="AB136" s="46"/>
      <c r="AC136" s="49"/>
      <c r="AD136" s="9">
        <f t="shared" si="89"/>
        <v>0</v>
      </c>
    </row>
    <row r="137" spans="1:30" s="15" customFormat="1" ht="12.75" customHeight="1">
      <c r="A137" s="15" t="s">
        <v>0</v>
      </c>
      <c r="D137" s="46"/>
      <c r="E137" s="10"/>
      <c r="F137" s="11"/>
      <c r="G137" s="11"/>
      <c r="H137" s="46"/>
      <c r="I137" s="10"/>
      <c r="J137" s="11"/>
      <c r="K137" s="11"/>
      <c r="L137" s="46"/>
      <c r="M137" s="10"/>
      <c r="N137" s="11"/>
      <c r="O137" s="11"/>
      <c r="P137" s="46"/>
      <c r="Q137" s="10"/>
      <c r="R137" s="11"/>
      <c r="S137" s="11"/>
      <c r="T137" s="46"/>
      <c r="U137" s="10"/>
      <c r="V137" s="11"/>
      <c r="W137" s="11"/>
      <c r="X137" s="46"/>
      <c r="Y137" s="10"/>
      <c r="Z137" s="11"/>
      <c r="AA137" s="11"/>
      <c r="AB137" s="46"/>
      <c r="AC137" s="49"/>
      <c r="AD137" s="9">
        <f t="shared" si="89"/>
        <v>0</v>
      </c>
    </row>
    <row r="138" spans="1:30" s="15" customFormat="1" ht="12.75" customHeight="1">
      <c r="A138" s="15" t="s">
        <v>122</v>
      </c>
      <c r="D138" s="46"/>
      <c r="E138" s="10"/>
      <c r="F138" s="11"/>
      <c r="G138" s="11"/>
      <c r="H138" s="46"/>
      <c r="I138" s="10"/>
      <c r="J138" s="11"/>
      <c r="K138" s="11"/>
      <c r="L138" s="46"/>
      <c r="M138" s="10"/>
      <c r="N138" s="11"/>
      <c r="O138" s="11"/>
      <c r="P138" s="46"/>
      <c r="Q138" s="10"/>
      <c r="R138" s="11"/>
      <c r="S138" s="11"/>
      <c r="T138" s="46"/>
      <c r="U138" s="10"/>
      <c r="V138" s="11"/>
      <c r="W138" s="11"/>
      <c r="X138" s="46"/>
      <c r="Y138" s="10"/>
      <c r="Z138" s="11"/>
      <c r="AA138" s="11"/>
      <c r="AB138" s="46"/>
      <c r="AC138" s="49"/>
      <c r="AD138" s="9">
        <f t="shared" si="89"/>
        <v>0</v>
      </c>
    </row>
    <row r="139" spans="1:30" s="15" customFormat="1" ht="12.75" customHeight="1">
      <c r="A139" s="15" t="s">
        <v>130</v>
      </c>
      <c r="D139" s="46"/>
      <c r="E139" s="10"/>
      <c r="F139" s="11"/>
      <c r="G139" s="11"/>
      <c r="H139" s="46"/>
      <c r="I139" s="10"/>
      <c r="J139" s="11"/>
      <c r="K139" s="11"/>
      <c r="L139" s="46"/>
      <c r="M139" s="10"/>
      <c r="N139" s="11"/>
      <c r="O139" s="11"/>
      <c r="P139" s="46"/>
      <c r="Q139" s="10"/>
      <c r="R139" s="11"/>
      <c r="S139" s="11"/>
      <c r="T139" s="46"/>
      <c r="U139" s="10"/>
      <c r="V139" s="11"/>
      <c r="W139" s="11"/>
      <c r="X139" s="46"/>
      <c r="Y139" s="10"/>
      <c r="Z139" s="11"/>
      <c r="AA139" s="11"/>
      <c r="AB139" s="46"/>
      <c r="AC139" s="49"/>
      <c r="AD139" s="9">
        <f t="shared" si="89"/>
        <v>0</v>
      </c>
    </row>
    <row r="140" spans="1:30" ht="12.75" customHeight="1">
      <c r="A140" s="11" t="s">
        <v>53</v>
      </c>
      <c r="D140" s="46"/>
      <c r="E140" s="10"/>
      <c r="H140" s="46"/>
      <c r="I140" s="10"/>
      <c r="L140" s="46"/>
      <c r="M140" s="10"/>
      <c r="P140" s="46"/>
      <c r="Q140" s="10"/>
      <c r="T140" s="46"/>
      <c r="U140" s="10"/>
      <c r="X140" s="46"/>
      <c r="Y140" s="10"/>
      <c r="AB140" s="46"/>
      <c r="AC140" s="49"/>
      <c r="AD140" s="9">
        <f t="shared" si="89"/>
        <v>0</v>
      </c>
    </row>
    <row r="141" spans="1:30" ht="12.75" customHeight="1">
      <c r="A141" s="51" t="s">
        <v>1</v>
      </c>
      <c r="B141" s="55"/>
      <c r="C141" s="55"/>
      <c r="D141" s="53">
        <f>SUM(D135:D140)</f>
        <v>0</v>
      </c>
      <c r="E141" s="10"/>
      <c r="F141" s="55"/>
      <c r="G141" s="55"/>
      <c r="H141" s="53">
        <f>SUM(H135:H140)</f>
        <v>0</v>
      </c>
      <c r="I141" s="10"/>
      <c r="J141" s="55"/>
      <c r="K141" s="55"/>
      <c r="L141" s="53">
        <f>SUM(L135:L140)</f>
        <v>0</v>
      </c>
      <c r="M141" s="10"/>
      <c r="N141" s="55"/>
      <c r="O141" s="55"/>
      <c r="P141" s="53">
        <f>SUM(P135:P140)</f>
        <v>0</v>
      </c>
      <c r="Q141" s="10"/>
      <c r="R141" s="55"/>
      <c r="S141" s="55"/>
      <c r="T141" s="53">
        <f>SUM(T135:T140)</f>
        <v>0</v>
      </c>
      <c r="U141" s="10"/>
      <c r="V141" s="55"/>
      <c r="W141" s="55"/>
      <c r="X141" s="53">
        <f>SUM(X135:X140)</f>
        <v>0</v>
      </c>
      <c r="Y141" s="10"/>
      <c r="Z141" s="55"/>
      <c r="AA141" s="55"/>
      <c r="AB141" s="53">
        <f>SUM(AB135:AB140)</f>
        <v>0</v>
      </c>
      <c r="AC141" s="49"/>
      <c r="AD141" s="53">
        <f t="shared" si="89"/>
        <v>0</v>
      </c>
    </row>
    <row r="142" spans="1:30" ht="12.75" customHeight="1">
      <c r="A142" s="41"/>
      <c r="D142" s="50"/>
      <c r="E142" s="10"/>
      <c r="H142" s="50"/>
      <c r="I142" s="10"/>
      <c r="L142" s="50"/>
      <c r="M142" s="10"/>
      <c r="P142" s="50"/>
      <c r="Q142" s="10"/>
      <c r="T142" s="50"/>
      <c r="U142" s="10"/>
      <c r="X142" s="50"/>
      <c r="Y142" s="10"/>
      <c r="AB142" s="50"/>
      <c r="AC142" s="10"/>
      <c r="AD142" s="50"/>
    </row>
    <row r="143" spans="1:30" ht="12.75" customHeight="1">
      <c r="A143" s="11" t="s">
        <v>3</v>
      </c>
      <c r="D143" s="9">
        <f>SUM(D$104,D$113,D$115,D$117:D$121,D$128,D$133,D$141)</f>
        <v>0</v>
      </c>
      <c r="E143" s="10"/>
      <c r="H143" s="9">
        <f>SUM(H$104,H$113,H$115,H$117:H$121,H$128,H$133,H$141)</f>
        <v>0</v>
      </c>
      <c r="I143" s="10"/>
      <c r="L143" s="9">
        <f>SUM(L$104,L$113,L$115,L$117:L$121,L$128,L$133,L$141)</f>
        <v>0</v>
      </c>
      <c r="M143" s="10"/>
      <c r="P143" s="9">
        <f>SUM(P$104,P$113,P$115,P$117:P$121,P$128,P$133,P$141)</f>
        <v>0</v>
      </c>
      <c r="Q143" s="10"/>
      <c r="T143" s="9">
        <f>SUM(T$104,T$113,T$115,T$117:T$121,T$128,T$133,T$141)</f>
        <v>0</v>
      </c>
      <c r="U143" s="10"/>
      <c r="X143" s="9">
        <f>SUM(X$104,X$113,X$115,X$117:X$121,X$128,X$133,X$141)</f>
        <v>0</v>
      </c>
      <c r="Y143" s="10"/>
      <c r="AB143" s="9">
        <f>SUM(AB$104,AB$113,AB$115,AB$117:AB$121,AB$128,AB$133,AB$141)</f>
        <v>0</v>
      </c>
      <c r="AC143" s="49"/>
      <c r="AD143" s="9">
        <f>SUM(D143,H143,L143,P143,T143,X143,AB143)</f>
        <v>0</v>
      </c>
    </row>
    <row r="144" spans="1:30" ht="12.75" customHeight="1">
      <c r="A144" s="86" t="str">
        <f>"F&amp;A add in for "&amp;A117</f>
        <v>F&amp;A add in for Subaward*</v>
      </c>
      <c r="D144" s="9">
        <f>IF(D117&lt;25000,D117,25000)</f>
        <v>0</v>
      </c>
      <c r="E144" s="10"/>
      <c r="H144" s="9">
        <f>IF(SUM($D117:H117)&lt;25000,H117,IF(SUM('PI One'!$D144:D144)&lt;25000,25000-SUM('PI One'!$D144:D144),0))</f>
        <v>0</v>
      </c>
      <c r="I144" s="10"/>
      <c r="L144" s="9">
        <f>IF(SUM($D117:L117)&lt;25000,L117,IF(SUM('PI One'!$D144:H144)&lt;25000,25000-SUM('PI One'!$D144:H144),0))</f>
        <v>0</v>
      </c>
      <c r="M144" s="10"/>
      <c r="P144" s="9">
        <f>IF(SUM($D117:P117)&lt;25000,P117,IF(SUM('PI One'!$D144:L144)&lt;25000,25000-SUM('PI One'!$D144:L144),0))</f>
        <v>0</v>
      </c>
      <c r="Q144" s="10"/>
      <c r="T144" s="9">
        <f>IF(SUM($D117:T117)&lt;25000,T117,IF(SUM('PI One'!$D144:P144)&lt;25000,25000-SUM('PI One'!$D144:P144),0))</f>
        <v>0</v>
      </c>
      <c r="U144" s="10"/>
      <c r="X144" s="9">
        <f>IF(SUM($D117:X117)&lt;25000,X117,IF(SUM('PI One'!$D144:T144)&lt;25000,25000-SUM('PI One'!$D144:T144),0))</f>
        <v>0</v>
      </c>
      <c r="Y144" s="10"/>
      <c r="AB144" s="9">
        <f>IF(SUM($D117:AB117)&lt;25000,AB117,IF(SUM('PI One'!$D144:X144)&lt;25000,25000-SUM('PI One'!$D144:X144),0))</f>
        <v>0</v>
      </c>
      <c r="AC144" s="49"/>
      <c r="AD144" s="9">
        <f t="shared" ref="AD144:AD149" si="90">SUM(D144,H144,L144,P144,T144,X144,AB144)</f>
        <v>0</v>
      </c>
    </row>
    <row r="145" spans="1:33" ht="12.75" customHeight="1">
      <c r="A145" s="86" t="str">
        <f>"F&amp;A add in for "&amp;A118</f>
        <v>F&amp;A add in for Subaward*</v>
      </c>
      <c r="D145" s="9">
        <f>IF(D118&lt;25000,D118,25000)</f>
        <v>0</v>
      </c>
      <c r="E145" s="10"/>
      <c r="H145" s="9">
        <f>IF(SUM($D118:H118)&lt;25000,H118,IF(SUM('PI One'!$D145:D145)&lt;25000,25000-SUM('PI One'!$D145:D145),0))</f>
        <v>0</v>
      </c>
      <c r="I145" s="10"/>
      <c r="L145" s="9">
        <f>IF(SUM($D118:L118)&lt;25000,L118,IF(SUM('PI One'!$D145:H145)&lt;25000,25000-SUM('PI One'!$D145:H145),0))</f>
        <v>0</v>
      </c>
      <c r="M145" s="10"/>
      <c r="P145" s="9">
        <f>IF(SUM($D118:P118)&lt;25000,P118,IF(SUM('PI One'!$D145:L145)&lt;25000,25000-SUM('PI One'!$D145:L145),0))</f>
        <v>0</v>
      </c>
      <c r="Q145" s="10"/>
      <c r="T145" s="9">
        <f>IF(SUM($D118:T118)&lt;25000,T118,IF(SUM('PI One'!$D145:P145)&lt;25000,25000-SUM('PI One'!$D145:P145),0))</f>
        <v>0</v>
      </c>
      <c r="U145" s="10"/>
      <c r="X145" s="9">
        <f>IF(SUM($D118:X118)&lt;25000,X118,IF(SUM('PI One'!$D145:T145)&lt;25000,25000-SUM('PI One'!$D145:T145),0))</f>
        <v>0</v>
      </c>
      <c r="Y145" s="10"/>
      <c r="AB145" s="9">
        <f>IF(SUM($D118:AB118)&lt;25000,AB118,IF(SUM('PI One'!$D145:X145)&lt;25000,25000-SUM('PI One'!$D145:X145),0))</f>
        <v>0</v>
      </c>
      <c r="AC145" s="49"/>
      <c r="AD145" s="9">
        <f t="shared" si="90"/>
        <v>0</v>
      </c>
    </row>
    <row r="146" spans="1:33" ht="12.75" customHeight="1">
      <c r="A146" s="86" t="str">
        <f>"F&amp;A add in for "&amp;A119</f>
        <v>F&amp;A add in for Subaward*</v>
      </c>
      <c r="D146" s="9">
        <f>IF(D119&lt;25000,D119,25000)</f>
        <v>0</v>
      </c>
      <c r="E146" s="10"/>
      <c r="H146" s="9">
        <f>IF(SUM($D119:H119)&lt;25000,H119,IF(SUM('PI One'!$D146:D146)&lt;25000,25000-SUM('PI One'!$D146:D146),0))</f>
        <v>0</v>
      </c>
      <c r="I146" s="10"/>
      <c r="L146" s="9">
        <f>IF(SUM($D119:L119)&lt;25000,L119,IF(SUM('PI One'!$D146:H146)&lt;25000,25000-SUM('PI One'!$D146:H146),0))</f>
        <v>0</v>
      </c>
      <c r="M146" s="10"/>
      <c r="P146" s="9">
        <f>IF(SUM($D119:P119)&lt;25000,P119,IF(SUM('PI One'!$D146:L146)&lt;25000,25000-SUM('PI One'!$D146:L146),0))</f>
        <v>0</v>
      </c>
      <c r="Q146" s="10"/>
      <c r="T146" s="9">
        <f>IF(SUM($D119:T119)&lt;25000,T119,IF(SUM('PI One'!$D146:P146)&lt;25000,25000-SUM('PI One'!$D146:P146),0))</f>
        <v>0</v>
      </c>
      <c r="U146" s="10"/>
      <c r="X146" s="9">
        <f>IF(SUM($D119:X119)&lt;25000,X119,IF(SUM('PI One'!$D146:T146)&lt;25000,25000-SUM('PI One'!$D146:T146),0))</f>
        <v>0</v>
      </c>
      <c r="Y146" s="10"/>
      <c r="AB146" s="9">
        <f>IF(SUM($D119:AB119)&lt;25000,AB119,IF(SUM('PI One'!$D146:X146)&lt;25000,25000-SUM('PI One'!$D146:X146),0))</f>
        <v>0</v>
      </c>
      <c r="AC146" s="49"/>
      <c r="AD146" s="9">
        <f t="shared" si="90"/>
        <v>0</v>
      </c>
    </row>
    <row r="147" spans="1:33" ht="12.75" customHeight="1">
      <c r="A147" s="86" t="str">
        <f>"F&amp;A add in for "&amp;A120</f>
        <v>F&amp;A add in for Subaward*</v>
      </c>
      <c r="D147" s="9">
        <f>IF(D120&lt;25000,D120,25000)</f>
        <v>0</v>
      </c>
      <c r="E147" s="10"/>
      <c r="H147" s="9">
        <f>IF(SUM($D120:H120)&lt;25000,H120,IF(SUM('PI One'!$D147:D147)&lt;25000,25000-SUM('PI One'!$D147:D147),0))</f>
        <v>0</v>
      </c>
      <c r="I147" s="10"/>
      <c r="L147" s="9">
        <f>IF(SUM($D120:L120)&lt;25000,L120,IF(SUM('PI One'!$D147:H147)&lt;25000,25000-SUM('PI One'!$D147:H147),0))</f>
        <v>0</v>
      </c>
      <c r="M147" s="10"/>
      <c r="P147" s="9">
        <f>IF(SUM($D120:P120)&lt;25000,P120,IF(SUM('PI One'!$D147:L147)&lt;25000,25000-SUM('PI One'!$D147:L147),0))</f>
        <v>0</v>
      </c>
      <c r="Q147" s="10"/>
      <c r="T147" s="9">
        <f>IF(SUM($D120:T120)&lt;25000,T120,IF(SUM('PI One'!$D147:P147)&lt;25000,25000-SUM('PI One'!$D147:P147),0))</f>
        <v>0</v>
      </c>
      <c r="U147" s="10"/>
      <c r="X147" s="9">
        <f>IF(SUM($D120:X120)&lt;25000,X120,IF(SUM('PI One'!$D147:T147)&lt;25000,25000-SUM('PI One'!$D147:T147),0))</f>
        <v>0</v>
      </c>
      <c r="Y147" s="10"/>
      <c r="AB147" s="9">
        <f>IF(SUM($D120:AB120)&lt;25000,AB120,IF(SUM('PI One'!$D147:X147)&lt;25000,25000-SUM('PI One'!$D147:X147),0))</f>
        <v>0</v>
      </c>
      <c r="AC147" s="49"/>
      <c r="AD147" s="9">
        <f t="shared" si="90"/>
        <v>0</v>
      </c>
    </row>
    <row r="148" spans="1:33" ht="12.75" customHeight="1">
      <c r="A148" s="86" t="str">
        <f>"F&amp;A add in for "&amp;A121</f>
        <v>F&amp;A add in for Subaward*</v>
      </c>
      <c r="D148" s="9">
        <f>IF(D121&lt;25000,D121,25000)</f>
        <v>0</v>
      </c>
      <c r="E148" s="10"/>
      <c r="H148" s="9">
        <f>IF(SUM($D121:H121)&lt;25000,H121,IF(SUM('PI One'!$D148:D148)&lt;25000,25000-SUM('PI One'!$D148:D148),0))</f>
        <v>0</v>
      </c>
      <c r="I148" s="10"/>
      <c r="L148" s="9">
        <f>IF(SUM($D121:L121)&lt;25000,L121,IF(SUM('PI One'!$D148:H148)&lt;25000,25000-SUM('PI One'!$D148:H148),0))</f>
        <v>0</v>
      </c>
      <c r="M148" s="10"/>
      <c r="P148" s="9">
        <f>IF(SUM($D121:P121)&lt;25000,P121,IF(SUM('PI One'!$D148:L148)&lt;25000,25000-SUM('PI One'!$D148:L148),0))</f>
        <v>0</v>
      </c>
      <c r="Q148" s="10"/>
      <c r="T148" s="9">
        <f>IF(SUM($D121:T121)&lt;25000,T121,IF(SUM('PI One'!$D148:P148)&lt;25000,25000-SUM('PI One'!$D148:P148),0))</f>
        <v>0</v>
      </c>
      <c r="U148" s="10"/>
      <c r="X148" s="9">
        <f>IF(SUM($D121:X121)&lt;25000,X121,IF(SUM('PI One'!$D148:T148)&lt;25000,25000-SUM('PI One'!$D148:T148),0))</f>
        <v>0</v>
      </c>
      <c r="Y148" s="10"/>
      <c r="AB148" s="9">
        <f>IF(SUM($D121:AB121)&lt;25000,AB121,IF(SUM('PI One'!$D148:X148)&lt;25000,25000-SUM('PI One'!$D148:X148),0))</f>
        <v>0</v>
      </c>
      <c r="AC148" s="49"/>
      <c r="AD148" s="9">
        <f t="shared" si="90"/>
        <v>0</v>
      </c>
    </row>
    <row r="149" spans="1:33" ht="12.75" customHeight="1">
      <c r="A149" s="75" t="s">
        <v>2</v>
      </c>
      <c r="B149" s="76"/>
      <c r="C149" s="76"/>
      <c r="D149" s="9">
        <f>SUM(D$104,D$133,D$141)+SUM(D144:D148)</f>
        <v>0</v>
      </c>
      <c r="E149" s="10"/>
      <c r="H149" s="9">
        <f>SUM(H$104,H$133,H$141)+SUM(H144:H148)</f>
        <v>0</v>
      </c>
      <c r="I149" s="10"/>
      <c r="L149" s="9">
        <f>SUM(L$104,L$133,L$141)+SUM(L144:L148)</f>
        <v>0</v>
      </c>
      <c r="M149" s="10"/>
      <c r="P149" s="9">
        <f>SUM(P$104,P$133,P$141)+SUM(P144:P148)</f>
        <v>0</v>
      </c>
      <c r="Q149" s="10"/>
      <c r="T149" s="9">
        <f>SUM(T$104,T$133,T$141)+SUM(T144:T148)</f>
        <v>0</v>
      </c>
      <c r="U149" s="10"/>
      <c r="X149" s="9">
        <f>SUM(X$104,X$133,X$141)+SUM(X144:X148)</f>
        <v>0</v>
      </c>
      <c r="Y149" s="10"/>
      <c r="AB149" s="9">
        <f>SUM(AB$104,AB$133,AB$141)+SUM(AB144:AB148)</f>
        <v>0</v>
      </c>
      <c r="AC149" s="49"/>
      <c r="AD149" s="9">
        <f t="shared" si="90"/>
        <v>0</v>
      </c>
      <c r="AG149" s="44"/>
    </row>
    <row r="150" spans="1:33" ht="12.75" customHeight="1">
      <c r="A150" s="11" t="s">
        <v>4</v>
      </c>
      <c r="B150" s="77" t="s">
        <v>5</v>
      </c>
      <c r="C150" s="78">
        <v>0.52500000000000002</v>
      </c>
      <c r="D150" s="9">
        <f>D149*C150</f>
        <v>0</v>
      </c>
      <c r="E150" s="10"/>
      <c r="F150" s="77" t="s">
        <v>5</v>
      </c>
      <c r="G150" s="78">
        <v>0.52500000000000002</v>
      </c>
      <c r="H150" s="9">
        <f>H149*G150</f>
        <v>0</v>
      </c>
      <c r="I150" s="10"/>
      <c r="J150" s="77" t="s">
        <v>5</v>
      </c>
      <c r="K150" s="78">
        <v>0.52500000000000002</v>
      </c>
      <c r="L150" s="9">
        <f>L149*K150</f>
        <v>0</v>
      </c>
      <c r="M150" s="10"/>
      <c r="N150" s="77" t="s">
        <v>5</v>
      </c>
      <c r="O150" s="78">
        <v>0.52500000000000002</v>
      </c>
      <c r="P150" s="9">
        <f>P149*O150</f>
        <v>0</v>
      </c>
      <c r="Q150" s="10"/>
      <c r="R150" s="77" t="s">
        <v>5</v>
      </c>
      <c r="S150" s="78">
        <v>0.52500000000000002</v>
      </c>
      <c r="T150" s="9">
        <f>T149*S150</f>
        <v>0</v>
      </c>
      <c r="U150" s="10"/>
      <c r="V150" s="77" t="s">
        <v>5</v>
      </c>
      <c r="W150" s="78">
        <v>0.52500000000000002</v>
      </c>
      <c r="X150" s="9">
        <f>X149*W150</f>
        <v>0</v>
      </c>
      <c r="Y150" s="10"/>
      <c r="Z150" s="77" t="s">
        <v>5</v>
      </c>
      <c r="AA150" s="78">
        <v>0.52500000000000002</v>
      </c>
      <c r="AB150" s="9">
        <f>AB149*AA150</f>
        <v>0</v>
      </c>
      <c r="AC150" s="49"/>
      <c r="AD150" s="9">
        <f t="shared" ref="AD150" si="91">SUM(D150,H150,L150,P150,T150,X150,AB150)</f>
        <v>0</v>
      </c>
    </row>
    <row r="151" spans="1:33" ht="12.75" customHeight="1">
      <c r="A151" s="55" t="s">
        <v>6</v>
      </c>
      <c r="B151" s="55"/>
      <c r="C151" s="55"/>
      <c r="D151" s="53">
        <f>SUM(D143,D150)</f>
        <v>0</v>
      </c>
      <c r="E151" s="10"/>
      <c r="F151" s="55"/>
      <c r="G151" s="55"/>
      <c r="H151" s="53">
        <f>SUM(H143,H150)</f>
        <v>0</v>
      </c>
      <c r="I151" s="10"/>
      <c r="J151" s="55"/>
      <c r="K151" s="55"/>
      <c r="L151" s="53">
        <f>SUM(L143,L150)</f>
        <v>0</v>
      </c>
      <c r="M151" s="10"/>
      <c r="N151" s="55"/>
      <c r="O151" s="55"/>
      <c r="P151" s="53">
        <f>SUM(P143,P150)</f>
        <v>0</v>
      </c>
      <c r="Q151" s="10"/>
      <c r="R151" s="55"/>
      <c r="S151" s="55"/>
      <c r="T151" s="53">
        <f>SUM(T143,T150)</f>
        <v>0</v>
      </c>
      <c r="U151" s="10"/>
      <c r="V151" s="55"/>
      <c r="W151" s="55"/>
      <c r="X151" s="53">
        <f>SUM(X143,X150)</f>
        <v>0</v>
      </c>
      <c r="Y151" s="10"/>
      <c r="Z151" s="55"/>
      <c r="AA151" s="55"/>
      <c r="AB151" s="53">
        <f>SUM(AB143,AB150)</f>
        <v>0</v>
      </c>
      <c r="AC151" s="49"/>
      <c r="AD151" s="53">
        <f>SUM(D151,H151,L151,P151,T151,X151,AB151)</f>
        <v>0</v>
      </c>
    </row>
    <row r="152" spans="1:33" ht="12.75" customHeight="1">
      <c r="A152" s="79" t="s">
        <v>110</v>
      </c>
      <c r="B152" s="79"/>
      <c r="C152" s="79"/>
      <c r="D152" s="92"/>
      <c r="E152" s="93"/>
      <c r="F152" s="79"/>
      <c r="G152" s="79"/>
      <c r="H152" s="92"/>
      <c r="I152" s="93"/>
      <c r="J152" s="79"/>
      <c r="K152" s="79"/>
      <c r="L152" s="92"/>
      <c r="M152" s="93"/>
      <c r="N152" s="79"/>
      <c r="O152" s="79"/>
      <c r="P152" s="92"/>
      <c r="Q152" s="93"/>
      <c r="R152" s="79"/>
      <c r="S152" s="79"/>
      <c r="T152" s="92"/>
      <c r="U152" s="93"/>
      <c r="V152" s="79"/>
      <c r="W152" s="79"/>
      <c r="X152" s="92"/>
      <c r="Y152" s="93"/>
      <c r="Z152" s="79"/>
      <c r="AA152" s="79"/>
      <c r="AB152" s="92"/>
      <c r="AC152" s="92"/>
      <c r="AD152" s="92"/>
    </row>
    <row r="153" spans="1:33" ht="12.75" customHeight="1">
      <c r="A153" s="94" t="s">
        <v>131</v>
      </c>
      <c r="B153" s="79"/>
      <c r="C153" s="79"/>
      <c r="D153" s="92"/>
      <c r="E153" s="93"/>
      <c r="F153" s="79"/>
      <c r="G153" s="79"/>
      <c r="H153" s="92"/>
      <c r="I153" s="93"/>
      <c r="J153" s="79"/>
      <c r="K153" s="79"/>
      <c r="L153" s="92"/>
      <c r="M153" s="93"/>
      <c r="N153" s="79"/>
      <c r="O153" s="79"/>
      <c r="P153" s="92"/>
      <c r="Q153" s="93"/>
      <c r="R153" s="79"/>
      <c r="S153" s="79"/>
      <c r="T153" s="92"/>
      <c r="U153" s="93"/>
      <c r="V153" s="79"/>
      <c r="W153" s="79"/>
      <c r="X153" s="92"/>
      <c r="Y153" s="93"/>
      <c r="Z153" s="79"/>
      <c r="AA153" s="79"/>
      <c r="AB153" s="92"/>
      <c r="AC153" s="92"/>
      <c r="AD153" s="92"/>
    </row>
    <row r="154" spans="1:33" ht="12.75" customHeight="1">
      <c r="A154" s="95" t="s">
        <v>132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</sheetData>
  <mergeCells count="1">
    <mergeCell ref="B4:C4"/>
  </mergeCells>
  <phoneticPr fontId="5" type="noConversion"/>
  <hyperlinks>
    <hyperlink ref="A106" r:id="rId1" xr:uid="{797106A1-35D6-4B43-A15C-46B2E9214197}"/>
    <hyperlink ref="A154" r:id="rId2" display="http://osp.unm.edu/pi-resources/participant-support.html" xr:uid="{21F7C862-619A-4D50-BB54-F7D996ABC850}"/>
    <hyperlink ref="B4" r:id="rId3" display="mailto:pmorgan@unm.edu" xr:uid="{3C6C6EE5-7393-A848-BE2E-4CE55962532D}"/>
  </hyperlinks>
  <pageMargins left="0.7" right="0.7" top="0.75" bottom="0.75" header="0.3" footer="0.3"/>
  <pageSetup scale="54" orientation="landscape" horizontalDpi="4294967292" verticalDpi="4294967292" r:id="rId4"/>
  <headerFooter alignWithMargins="0"/>
  <rowBreaks count="1" manualBreakCount="1">
    <brk id="87" max="16383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3E45-81D4-4E88-8D04-8A43009E8716}">
  <dimension ref="A1:C7"/>
  <sheetViews>
    <sheetView workbookViewId="0">
      <selection activeCell="B1" sqref="B1:B2"/>
    </sheetView>
  </sheetViews>
  <sheetFormatPr baseColWidth="10" defaultColWidth="8.83203125" defaultRowHeight="15"/>
  <cols>
    <col min="1" max="1" width="42.33203125" customWidth="1"/>
    <col min="2" max="2" width="37.6640625" customWidth="1"/>
    <col min="3" max="3" width="35.6640625" customWidth="1"/>
  </cols>
  <sheetData>
    <row r="1" spans="1:3" ht="21">
      <c r="A1" s="96" t="s">
        <v>141</v>
      </c>
      <c r="B1" s="97"/>
      <c r="C1" s="98"/>
    </row>
    <row r="2" spans="1:3" ht="22" thickBot="1">
      <c r="A2" s="99" t="s">
        <v>133</v>
      </c>
      <c r="B2" s="100"/>
      <c r="C2" s="98"/>
    </row>
    <row r="3" spans="1:3" ht="22" thickBot="1">
      <c r="A3" s="101" t="s">
        <v>134</v>
      </c>
      <c r="B3" s="102" t="e">
        <f>B1/B2*100</f>
        <v>#DIV/0!</v>
      </c>
      <c r="C3" s="103"/>
    </row>
    <row r="4" spans="1:3" ht="22" thickBot="1">
      <c r="A4" s="104" t="s">
        <v>135</v>
      </c>
      <c r="B4" s="105" t="e">
        <f>B3/12</f>
        <v>#DIV/0!</v>
      </c>
      <c r="C4" s="98"/>
    </row>
    <row r="5" spans="1:3" ht="22" thickBot="1">
      <c r="A5" s="106" t="s">
        <v>136</v>
      </c>
      <c r="B5" s="107" t="e">
        <f>B4*0.12</f>
        <v>#DIV/0!</v>
      </c>
      <c r="C5" s="108" t="s">
        <v>137</v>
      </c>
    </row>
    <row r="6" spans="1:3" ht="22" thickBot="1">
      <c r="A6" s="109" t="s">
        <v>138</v>
      </c>
      <c r="B6" s="110" t="e">
        <f>B3/9</f>
        <v>#DIV/0!</v>
      </c>
      <c r="C6" s="98"/>
    </row>
    <row r="7" spans="1:3" ht="22" thickBot="1">
      <c r="A7" s="111" t="s">
        <v>139</v>
      </c>
      <c r="B7" s="112" t="e">
        <f>B6*0.09</f>
        <v>#DIV/0!</v>
      </c>
      <c r="C7" s="11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1521-25C4-44B9-B92D-FCBC69F25591}">
  <dimension ref="A1:T99"/>
  <sheetViews>
    <sheetView zoomScaleNormal="100" workbookViewId="0">
      <selection activeCell="A21" sqref="A21:B21"/>
    </sheetView>
  </sheetViews>
  <sheetFormatPr baseColWidth="10" defaultColWidth="9.1640625" defaultRowHeight="11"/>
  <cols>
    <col min="1" max="1" width="15" style="114" customWidth="1"/>
    <col min="2" max="2" width="11.1640625" style="114" customWidth="1"/>
    <col min="3" max="3" width="8.5" style="168" customWidth="1"/>
    <col min="4" max="6" width="9" style="114" customWidth="1"/>
    <col min="7" max="7" width="9.83203125" style="114" customWidth="1"/>
    <col min="8" max="8" width="10.1640625" style="114" customWidth="1"/>
    <col min="9" max="10" width="10.33203125" style="114" customWidth="1"/>
    <col min="11" max="11" width="10.83203125" style="170" customWidth="1"/>
    <col min="12" max="12" width="20.5" style="114" customWidth="1"/>
    <col min="13" max="16384" width="9.1640625" style="114"/>
  </cols>
  <sheetData>
    <row r="1" spans="1:20" ht="24" customHeight="1">
      <c r="A1" s="227" t="s">
        <v>142</v>
      </c>
      <c r="B1" s="228"/>
      <c r="C1" s="228"/>
      <c r="D1" s="228"/>
      <c r="E1" s="228"/>
      <c r="F1" s="228"/>
      <c r="G1" s="228"/>
      <c r="H1" s="228"/>
      <c r="I1" s="228"/>
      <c r="J1" s="228"/>
      <c r="K1" s="229"/>
    </row>
    <row r="2" spans="1:20" ht="24" customHeight="1" thickBot="1">
      <c r="A2" s="230"/>
      <c r="B2" s="231"/>
      <c r="C2" s="231"/>
      <c r="D2" s="231"/>
      <c r="E2" s="231"/>
      <c r="F2" s="231"/>
      <c r="G2" s="231"/>
      <c r="H2" s="231"/>
      <c r="I2" s="231"/>
      <c r="J2" s="231"/>
      <c r="K2" s="232"/>
    </row>
    <row r="3" spans="1:20" ht="24" customHeight="1" thickBot="1">
      <c r="A3" s="115" t="s">
        <v>208</v>
      </c>
      <c r="B3" s="233" t="s">
        <v>143</v>
      </c>
      <c r="C3" s="234"/>
      <c r="D3" s="235" t="s">
        <v>144</v>
      </c>
      <c r="E3" s="236"/>
      <c r="F3" s="237"/>
      <c r="G3" s="233" t="s">
        <v>145</v>
      </c>
      <c r="H3" s="234"/>
      <c r="I3" s="173"/>
      <c r="J3" s="233"/>
      <c r="K3" s="234"/>
    </row>
    <row r="4" spans="1:20" ht="24" customHeight="1" thickBot="1">
      <c r="A4" s="176"/>
      <c r="B4" s="238">
        <f>'PI One'!B3</f>
        <v>0</v>
      </c>
      <c r="C4" s="239"/>
      <c r="D4" s="240"/>
      <c r="E4" s="241"/>
      <c r="F4" s="242"/>
      <c r="G4" s="238">
        <f>'PI One'!B1</f>
        <v>0</v>
      </c>
      <c r="H4" s="239"/>
      <c r="I4" s="174"/>
      <c r="J4" s="243"/>
      <c r="K4" s="244"/>
    </row>
    <row r="5" spans="1:20" ht="24" customHeight="1">
      <c r="A5" s="247" t="s">
        <v>146</v>
      </c>
      <c r="B5" s="248"/>
      <c r="C5" s="248"/>
      <c r="D5" s="249"/>
      <c r="E5" s="250" t="s">
        <v>147</v>
      </c>
      <c r="F5" s="251"/>
      <c r="G5" s="252"/>
      <c r="H5" s="253" t="s">
        <v>148</v>
      </c>
      <c r="I5" s="254"/>
      <c r="J5" s="255"/>
      <c r="K5" s="256"/>
    </row>
    <row r="6" spans="1:20" ht="24" customHeight="1" thickBot="1">
      <c r="A6" s="257">
        <f>'PI One'!B2</f>
        <v>0</v>
      </c>
      <c r="B6" s="258"/>
      <c r="C6" s="258"/>
      <c r="D6" s="259"/>
      <c r="E6" s="260">
        <f>'PI One'!B6</f>
        <v>0</v>
      </c>
      <c r="F6" s="261"/>
      <c r="G6" s="262"/>
      <c r="H6" s="260">
        <f>'PI One'!B5</f>
        <v>0</v>
      </c>
      <c r="I6" s="263"/>
      <c r="J6" s="261"/>
      <c r="K6" s="262"/>
    </row>
    <row r="7" spans="1:20" s="118" customFormat="1" ht="24" customHeight="1">
      <c r="A7" s="264" t="s">
        <v>149</v>
      </c>
      <c r="B7" s="265"/>
      <c r="C7" s="268" t="s">
        <v>150</v>
      </c>
      <c r="D7" s="116" t="s">
        <v>151</v>
      </c>
      <c r="E7" s="117" t="s">
        <v>152</v>
      </c>
      <c r="F7" s="116" t="s">
        <v>153</v>
      </c>
      <c r="G7" s="116" t="s">
        <v>154</v>
      </c>
      <c r="H7" s="116" t="s">
        <v>155</v>
      </c>
      <c r="I7" s="116" t="s">
        <v>156</v>
      </c>
      <c r="J7" s="116" t="s">
        <v>207</v>
      </c>
      <c r="K7" s="270" t="s">
        <v>157</v>
      </c>
    </row>
    <row r="8" spans="1:20" ht="24" customHeight="1" thickBot="1">
      <c r="A8" s="266"/>
      <c r="B8" s="267"/>
      <c r="C8" s="269"/>
      <c r="D8" s="119"/>
      <c r="E8" s="119"/>
      <c r="F8" s="119"/>
      <c r="G8" s="119"/>
      <c r="H8" s="119"/>
      <c r="I8" s="119"/>
      <c r="J8" s="119"/>
      <c r="K8" s="271"/>
    </row>
    <row r="9" spans="1:20" s="123" customFormat="1" ht="24" customHeight="1">
      <c r="A9" s="272" t="s">
        <v>158</v>
      </c>
      <c r="B9" s="273"/>
      <c r="C9" s="120" t="s">
        <v>159</v>
      </c>
      <c r="D9" s="121">
        <f>'PI One'!D33+'PI One'!D46</f>
        <v>0</v>
      </c>
      <c r="E9" s="121">
        <f>'PI One'!H33+'PI One'!H46</f>
        <v>0</v>
      </c>
      <c r="F9" s="121">
        <f>'PI One'!L33+'PI One'!L46</f>
        <v>0</v>
      </c>
      <c r="G9" s="121">
        <f>'PI One'!P33+'PI One'!P46</f>
        <v>0</v>
      </c>
      <c r="H9" s="121">
        <f>'PI One'!T33+'PI One'!T46</f>
        <v>0</v>
      </c>
      <c r="I9" s="121">
        <f>'PI One'!X33+'PI One'!X46</f>
        <v>0</v>
      </c>
      <c r="J9" s="121">
        <f>'PI One'!AB33+'PI One'!AB46</f>
        <v>0</v>
      </c>
      <c r="K9" s="122">
        <f t="shared" ref="K9:K17" si="0">SUM(D9:J9)</f>
        <v>0</v>
      </c>
    </row>
    <row r="10" spans="1:20" s="123" customFormat="1" ht="24" customHeight="1">
      <c r="A10" s="223" t="s">
        <v>160</v>
      </c>
      <c r="B10" s="224"/>
      <c r="C10" s="124" t="s">
        <v>161</v>
      </c>
      <c r="D10" s="125">
        <f>'PI One'!D26</f>
        <v>0</v>
      </c>
      <c r="E10" s="125">
        <f>'PI One'!H26</f>
        <v>0</v>
      </c>
      <c r="F10" s="125">
        <f>'PI One'!L26</f>
        <v>0</v>
      </c>
      <c r="G10" s="125">
        <f>'PI One'!P26</f>
        <v>0</v>
      </c>
      <c r="H10" s="125">
        <f>'PI One'!T26</f>
        <v>0</v>
      </c>
      <c r="I10" s="125">
        <f>'PI One'!X26</f>
        <v>0</v>
      </c>
      <c r="J10" s="125">
        <f>'PI One'!AB26</f>
        <v>0</v>
      </c>
      <c r="K10" s="126">
        <f t="shared" si="0"/>
        <v>0</v>
      </c>
    </row>
    <row r="11" spans="1:20" s="123" customFormat="1" ht="24" customHeight="1">
      <c r="A11" s="223" t="s">
        <v>162</v>
      </c>
      <c r="B11" s="224"/>
      <c r="C11" s="124" t="s">
        <v>163</v>
      </c>
      <c r="D11" s="125"/>
      <c r="E11" s="125"/>
      <c r="F11" s="125"/>
      <c r="G11" s="125"/>
      <c r="H11" s="125"/>
      <c r="I11" s="125"/>
      <c r="J11" s="125"/>
      <c r="K11" s="126"/>
    </row>
    <row r="12" spans="1:20" s="123" customFormat="1" ht="24" customHeight="1">
      <c r="A12" s="209" t="s">
        <v>164</v>
      </c>
      <c r="B12" s="210"/>
      <c r="C12" s="124" t="s">
        <v>165</v>
      </c>
      <c r="D12" s="125">
        <f>'PI One'!D59</f>
        <v>0</v>
      </c>
      <c r="E12" s="125">
        <f>'PI One'!H59</f>
        <v>0</v>
      </c>
      <c r="F12" s="125">
        <f>'PI One'!L59</f>
        <v>0</v>
      </c>
      <c r="G12" s="125">
        <f>'PI One'!P59</f>
        <v>0</v>
      </c>
      <c r="H12" s="125">
        <f>'PI One'!T59</f>
        <v>0</v>
      </c>
      <c r="I12" s="125">
        <f>'PI One'!X59</f>
        <v>0</v>
      </c>
      <c r="J12" s="125">
        <f>'PI One'!AB59</f>
        <v>0</v>
      </c>
      <c r="K12" s="126">
        <f t="shared" si="0"/>
        <v>0</v>
      </c>
    </row>
    <row r="13" spans="1:20" s="123" customFormat="1" ht="24" customHeight="1">
      <c r="A13" s="209" t="s">
        <v>166</v>
      </c>
      <c r="B13" s="210"/>
      <c r="C13" s="124" t="s">
        <v>167</v>
      </c>
      <c r="D13" s="125">
        <f>'PI One'!D77</f>
        <v>0</v>
      </c>
      <c r="E13" s="125">
        <f>'PI One'!H77</f>
        <v>0</v>
      </c>
      <c r="F13" s="125">
        <f>'PI One'!L77</f>
        <v>0</v>
      </c>
      <c r="G13" s="125">
        <f>'PI One'!P77</f>
        <v>0</v>
      </c>
      <c r="H13" s="125">
        <f>'PI One'!T77</f>
        <v>0</v>
      </c>
      <c r="I13" s="125">
        <f>'PI One'!X77</f>
        <v>0</v>
      </c>
      <c r="J13" s="125">
        <f>'PI One'!AB77</f>
        <v>0</v>
      </c>
      <c r="K13" s="126">
        <f t="shared" si="0"/>
        <v>0</v>
      </c>
    </row>
    <row r="14" spans="1:20" ht="24" customHeight="1">
      <c r="A14" s="225" t="s">
        <v>168</v>
      </c>
      <c r="B14" s="226"/>
      <c r="C14" s="127" t="s">
        <v>169</v>
      </c>
      <c r="D14" s="128">
        <f>'PI One'!D113</f>
        <v>0</v>
      </c>
      <c r="E14" s="128">
        <f>'PI One'!H113</f>
        <v>0</v>
      </c>
      <c r="F14" s="128">
        <f>'PI One'!L113</f>
        <v>0</v>
      </c>
      <c r="G14" s="128">
        <f>'PI One'!P113</f>
        <v>0</v>
      </c>
      <c r="H14" s="128">
        <f>'PI One'!T113</f>
        <v>0</v>
      </c>
      <c r="I14" s="128">
        <f>'PI One'!X113</f>
        <v>0</v>
      </c>
      <c r="J14" s="128">
        <f>'PI One'!AB113</f>
        <v>0</v>
      </c>
      <c r="K14" s="129">
        <f t="shared" si="0"/>
        <v>0</v>
      </c>
      <c r="O14" s="130"/>
      <c r="P14" s="130"/>
      <c r="Q14" s="130"/>
      <c r="R14" s="130"/>
      <c r="S14" s="130"/>
      <c r="T14" s="130"/>
    </row>
    <row r="15" spans="1:20" s="123" customFormat="1" ht="24" customHeight="1">
      <c r="A15" s="209" t="s">
        <v>170</v>
      </c>
      <c r="B15" s="210"/>
      <c r="C15" s="124" t="s">
        <v>171</v>
      </c>
      <c r="D15" s="125">
        <f>'PI One'!D72</f>
        <v>0</v>
      </c>
      <c r="E15" s="125">
        <f>'PI One'!H72</f>
        <v>0</v>
      </c>
      <c r="F15" s="125">
        <f>'PI One'!L72</f>
        <v>0</v>
      </c>
      <c r="G15" s="125">
        <f>'PI One'!P72</f>
        <v>0</v>
      </c>
      <c r="H15" s="125">
        <f>'PI One'!T72</f>
        <v>0</v>
      </c>
      <c r="I15" s="125">
        <f>'PI One'!X72</f>
        <v>0</v>
      </c>
      <c r="J15" s="125">
        <f>'PI One'!AB72</f>
        <v>0</v>
      </c>
      <c r="K15" s="126">
        <f t="shared" si="0"/>
        <v>0</v>
      </c>
    </row>
    <row r="16" spans="1:20" s="123" customFormat="1" ht="24" customHeight="1">
      <c r="A16" s="209" t="s">
        <v>172</v>
      </c>
      <c r="B16" s="210"/>
      <c r="C16" s="124" t="s">
        <v>173</v>
      </c>
      <c r="D16" s="125">
        <f>'PI One'!D82+'PI One'!D87</f>
        <v>0</v>
      </c>
      <c r="E16" s="125">
        <f>'PI One'!H82+'PI One'!H87</f>
        <v>0</v>
      </c>
      <c r="F16" s="125">
        <f>'PI One'!L82+'PI One'!L87</f>
        <v>0</v>
      </c>
      <c r="G16" s="125">
        <f>'PI One'!P82+'PI One'!P87</f>
        <v>0</v>
      </c>
      <c r="H16" s="125">
        <f>'PI One'!T82+'PI One'!T87</f>
        <v>0</v>
      </c>
      <c r="I16" s="125">
        <f>'PI One'!X82+'PI One'!X87</f>
        <v>0</v>
      </c>
      <c r="J16" s="125">
        <f>'PI One'!AB82+'PI One'!AB87</f>
        <v>0</v>
      </c>
      <c r="K16" s="126">
        <f t="shared" si="0"/>
        <v>0</v>
      </c>
    </row>
    <row r="17" spans="1:11" ht="24" customHeight="1" thickBot="1">
      <c r="A17" s="209" t="s">
        <v>111</v>
      </c>
      <c r="B17" s="210"/>
      <c r="C17" s="124" t="s">
        <v>174</v>
      </c>
      <c r="D17" s="125">
        <f>'PI One'!D103</f>
        <v>0</v>
      </c>
      <c r="E17" s="125">
        <f>'PI One'!H103</f>
        <v>0</v>
      </c>
      <c r="F17" s="125">
        <f>'PI One'!L103</f>
        <v>0</v>
      </c>
      <c r="G17" s="125">
        <f>'PI One'!P103</f>
        <v>0</v>
      </c>
      <c r="H17" s="125">
        <f>'PI One'!T103</f>
        <v>0</v>
      </c>
      <c r="I17" s="125">
        <f>'PI One'!X103</f>
        <v>0</v>
      </c>
      <c r="J17" s="125">
        <f>'PI One'!AB103</f>
        <v>0</v>
      </c>
      <c r="K17" s="126">
        <f t="shared" si="0"/>
        <v>0</v>
      </c>
    </row>
    <row r="18" spans="1:11" s="123" customFormat="1" ht="24" customHeight="1">
      <c r="A18" s="211" t="s">
        <v>175</v>
      </c>
      <c r="B18" s="212"/>
      <c r="C18" s="131"/>
      <c r="D18" s="132">
        <f t="shared" ref="D18:J18" si="1">SUM(D9+D10+D11+D12+D13+D14+D16+D15)</f>
        <v>0</v>
      </c>
      <c r="E18" s="132">
        <f t="shared" si="1"/>
        <v>0</v>
      </c>
      <c r="F18" s="132">
        <f t="shared" si="1"/>
        <v>0</v>
      </c>
      <c r="G18" s="132">
        <f t="shared" si="1"/>
        <v>0</v>
      </c>
      <c r="H18" s="132">
        <f t="shared" si="1"/>
        <v>0</v>
      </c>
      <c r="I18" s="132">
        <f t="shared" si="1"/>
        <v>0</v>
      </c>
      <c r="J18" s="132">
        <f t="shared" si="1"/>
        <v>0</v>
      </c>
      <c r="K18" s="133">
        <f t="shared" ref="K18" si="2">SUM(K9+K10+K12+K13+K14+K16+K15)</f>
        <v>0</v>
      </c>
    </row>
    <row r="19" spans="1:11" ht="24" customHeight="1">
      <c r="A19" s="213" t="s">
        <v>176</v>
      </c>
      <c r="B19" s="214"/>
      <c r="C19" s="134"/>
      <c r="D19" s="135">
        <f t="shared" ref="D19" si="3">SUM(D17)</f>
        <v>0</v>
      </c>
      <c r="E19" s="135">
        <f t="shared" ref="E19" si="4">SUM(E17)</f>
        <v>0</v>
      </c>
      <c r="F19" s="135">
        <f t="shared" ref="F19:G19" si="5">SUM(F17)</f>
        <v>0</v>
      </c>
      <c r="G19" s="135">
        <f t="shared" si="5"/>
        <v>0</v>
      </c>
      <c r="H19" s="135">
        <f t="shared" ref="H19:J19" si="6">SUM(H17)</f>
        <v>0</v>
      </c>
      <c r="I19" s="135">
        <f t="shared" si="6"/>
        <v>0</v>
      </c>
      <c r="J19" s="135">
        <f t="shared" si="6"/>
        <v>0</v>
      </c>
      <c r="K19" s="133">
        <f t="shared" ref="K19:K45" si="7">SUM(D19:J19)</f>
        <v>0</v>
      </c>
    </row>
    <row r="20" spans="1:11" ht="24" customHeight="1" thickBot="1">
      <c r="A20" s="215" t="s">
        <v>177</v>
      </c>
      <c r="B20" s="216"/>
      <c r="C20" s="136"/>
      <c r="D20" s="137">
        <f t="shared" ref="D20" si="8">SUM(D18:D19)</f>
        <v>0</v>
      </c>
      <c r="E20" s="137">
        <f t="shared" ref="E20" si="9">SUM(E18:E19)</f>
        <v>0</v>
      </c>
      <c r="F20" s="137">
        <f t="shared" ref="F20:G20" si="10">SUM(F18:F19)</f>
        <v>0</v>
      </c>
      <c r="G20" s="137">
        <f t="shared" si="10"/>
        <v>0</v>
      </c>
      <c r="H20" s="137">
        <f t="shared" ref="H20:J20" si="11">SUM(H18:H19)</f>
        <v>0</v>
      </c>
      <c r="I20" s="137">
        <f t="shared" si="11"/>
        <v>0</v>
      </c>
      <c r="J20" s="137">
        <f t="shared" si="11"/>
        <v>0</v>
      </c>
      <c r="K20" s="138">
        <f t="shared" si="7"/>
        <v>0</v>
      </c>
    </row>
    <row r="21" spans="1:11" s="123" customFormat="1" ht="24" customHeight="1">
      <c r="A21" s="217" t="s">
        <v>222</v>
      </c>
      <c r="B21" s="218"/>
      <c r="C21" s="139" t="s">
        <v>223</v>
      </c>
      <c r="D21" s="140">
        <f>'PI One'!D135</f>
        <v>0</v>
      </c>
      <c r="E21" s="140">
        <f>'PI One'!H135</f>
        <v>0</v>
      </c>
      <c r="F21" s="140">
        <f>'PI One'!L135</f>
        <v>0</v>
      </c>
      <c r="G21" s="140">
        <f>'PI One'!P135</f>
        <v>0</v>
      </c>
      <c r="H21" s="140">
        <f>'PI One'!T135</f>
        <v>0</v>
      </c>
      <c r="I21" s="140">
        <f>'PI One'!X135</f>
        <v>0</v>
      </c>
      <c r="J21" s="140">
        <f>'PI One'!AB135</f>
        <v>0</v>
      </c>
      <c r="K21" s="141">
        <f t="shared" si="7"/>
        <v>0</v>
      </c>
    </row>
    <row r="22" spans="1:11" s="123" customFormat="1" ht="24" customHeight="1">
      <c r="A22" s="202" t="s">
        <v>178</v>
      </c>
      <c r="B22" s="203"/>
      <c r="C22" s="139" t="s">
        <v>179</v>
      </c>
      <c r="D22" s="140">
        <f>'PI One'!D131</f>
        <v>0</v>
      </c>
      <c r="E22" s="140">
        <f>'PI One'!H131</f>
        <v>0</v>
      </c>
      <c r="F22" s="140">
        <f>'PI One'!L131</f>
        <v>0</v>
      </c>
      <c r="G22" s="140">
        <f>'PI One'!P131</f>
        <v>0</v>
      </c>
      <c r="H22" s="140">
        <f>'PI One'!T131</f>
        <v>0</v>
      </c>
      <c r="I22" s="140">
        <f>'PI One'!X131</f>
        <v>0</v>
      </c>
      <c r="J22" s="140">
        <f>'PI One'!AB131</f>
        <v>0</v>
      </c>
      <c r="K22" s="141">
        <f t="shared" si="7"/>
        <v>0</v>
      </c>
    </row>
    <row r="23" spans="1:11" s="123" customFormat="1" ht="24" customHeight="1">
      <c r="A23" s="202" t="s">
        <v>180</v>
      </c>
      <c r="B23" s="203"/>
      <c r="C23" s="139" t="s">
        <v>181</v>
      </c>
      <c r="D23" s="140">
        <f>'PI One'!D132</f>
        <v>0</v>
      </c>
      <c r="E23" s="140">
        <f>'PI One'!H132</f>
        <v>0</v>
      </c>
      <c r="F23" s="140">
        <f>'PI One'!L132</f>
        <v>0</v>
      </c>
      <c r="G23" s="140">
        <f>'PI One'!P132</f>
        <v>0</v>
      </c>
      <c r="H23" s="140">
        <f>'PI One'!T132</f>
        <v>0</v>
      </c>
      <c r="I23" s="140">
        <f>'PI One'!X132</f>
        <v>0</v>
      </c>
      <c r="J23" s="140">
        <f>'PI One'!AB132</f>
        <v>0</v>
      </c>
      <c r="K23" s="141">
        <f t="shared" si="7"/>
        <v>0</v>
      </c>
    </row>
    <row r="24" spans="1:11" ht="24" customHeight="1">
      <c r="A24" s="219" t="s">
        <v>182</v>
      </c>
      <c r="B24" s="220"/>
      <c r="C24" s="127" t="s">
        <v>183</v>
      </c>
      <c r="D24" s="128"/>
      <c r="E24" s="128"/>
      <c r="F24" s="128"/>
      <c r="G24" s="128"/>
      <c r="H24" s="128"/>
      <c r="I24" s="128"/>
      <c r="J24" s="128"/>
      <c r="K24" s="129">
        <f t="shared" si="7"/>
        <v>0</v>
      </c>
    </row>
    <row r="25" spans="1:11" ht="24" customHeight="1">
      <c r="A25" s="202" t="s">
        <v>184</v>
      </c>
      <c r="B25" s="203"/>
      <c r="C25" s="142" t="s">
        <v>185</v>
      </c>
      <c r="D25" s="143">
        <f>'PI One'!D138</f>
        <v>0</v>
      </c>
      <c r="E25" s="143">
        <f>'PI One'!H138</f>
        <v>0</v>
      </c>
      <c r="F25" s="143">
        <f>'PI One'!L138</f>
        <v>0</v>
      </c>
      <c r="G25" s="143">
        <f>'PI One'!P138</f>
        <v>0</v>
      </c>
      <c r="H25" s="143">
        <f>'PI One'!T138</f>
        <v>0</v>
      </c>
      <c r="I25" s="143">
        <f>'PI One'!X138</f>
        <v>0</v>
      </c>
      <c r="J25" s="143">
        <f>'PI One'!AB138</f>
        <v>0</v>
      </c>
      <c r="K25" s="144">
        <f t="shared" si="7"/>
        <v>0</v>
      </c>
    </row>
    <row r="26" spans="1:11" ht="24" customHeight="1">
      <c r="A26" s="221" t="s">
        <v>186</v>
      </c>
      <c r="B26" s="222"/>
      <c r="C26" s="127" t="s">
        <v>187</v>
      </c>
      <c r="D26" s="128">
        <f>'PI One'!D128</f>
        <v>0</v>
      </c>
      <c r="E26" s="128">
        <f>'PI One'!H128</f>
        <v>0</v>
      </c>
      <c r="F26" s="128">
        <f>'PI One'!L128</f>
        <v>0</v>
      </c>
      <c r="G26" s="128">
        <f>'PI One'!P128</f>
        <v>0</v>
      </c>
      <c r="H26" s="128">
        <f>'PI One'!T128</f>
        <v>0</v>
      </c>
      <c r="I26" s="128">
        <f>'PI One'!X128</f>
        <v>0</v>
      </c>
      <c r="J26" s="128">
        <f>'PI One'!AB128</f>
        <v>0</v>
      </c>
      <c r="K26" s="129">
        <f t="shared" si="7"/>
        <v>0</v>
      </c>
    </row>
    <row r="27" spans="1:11" ht="24" customHeight="1">
      <c r="A27" s="202" t="s">
        <v>53</v>
      </c>
      <c r="B27" s="203"/>
      <c r="C27" s="142" t="s">
        <v>188</v>
      </c>
      <c r="D27" s="143">
        <f>'PI One'!D140</f>
        <v>0</v>
      </c>
      <c r="E27" s="143">
        <f>'PI One'!H140</f>
        <v>0</v>
      </c>
      <c r="F27" s="143">
        <f>'PI One'!L140</f>
        <v>0</v>
      </c>
      <c r="G27" s="143">
        <f>'PI One'!P140</f>
        <v>0</v>
      </c>
      <c r="H27" s="143">
        <f>'PI One'!T140</f>
        <v>0</v>
      </c>
      <c r="I27" s="143">
        <f>'PI One'!X140</f>
        <v>0</v>
      </c>
      <c r="J27" s="143">
        <f>'PI One'!AB140</f>
        <v>0</v>
      </c>
      <c r="K27" s="144">
        <f t="shared" si="7"/>
        <v>0</v>
      </c>
    </row>
    <row r="28" spans="1:11" s="123" customFormat="1" ht="24" customHeight="1">
      <c r="A28" s="202" t="s">
        <v>189</v>
      </c>
      <c r="B28" s="203"/>
      <c r="C28" s="142" t="s">
        <v>190</v>
      </c>
      <c r="D28" s="143">
        <f>'PI One'!D139</f>
        <v>0</v>
      </c>
      <c r="E28" s="143">
        <f>'PI One'!H139</f>
        <v>0</v>
      </c>
      <c r="F28" s="143">
        <f>'PI One'!L139</f>
        <v>0</v>
      </c>
      <c r="G28" s="143">
        <f>'PI One'!P139</f>
        <v>0</v>
      </c>
      <c r="H28" s="143">
        <f>'PI One'!T139</f>
        <v>0</v>
      </c>
      <c r="I28" s="143">
        <f>'PI One'!X139</f>
        <v>0</v>
      </c>
      <c r="J28" s="143">
        <f>'PI One'!AB139</f>
        <v>0</v>
      </c>
      <c r="K28" s="144">
        <f t="shared" si="7"/>
        <v>0</v>
      </c>
    </row>
    <row r="29" spans="1:11" s="123" customFormat="1" ht="24" customHeight="1">
      <c r="A29" s="202" t="s">
        <v>54</v>
      </c>
      <c r="B29" s="203"/>
      <c r="C29" s="142" t="s">
        <v>191</v>
      </c>
      <c r="D29" s="143">
        <f>'PI One'!D136</f>
        <v>0</v>
      </c>
      <c r="E29" s="143">
        <f>'PI One'!H136</f>
        <v>0</v>
      </c>
      <c r="F29" s="143">
        <f>'PI One'!L136</f>
        <v>0</v>
      </c>
      <c r="G29" s="143">
        <f>'PI One'!P136</f>
        <v>0</v>
      </c>
      <c r="H29" s="143">
        <f>'PI One'!T136</f>
        <v>0</v>
      </c>
      <c r="I29" s="143">
        <f>'PI One'!X136</f>
        <v>0</v>
      </c>
      <c r="J29" s="143">
        <f>'PI One'!AB136</f>
        <v>0</v>
      </c>
      <c r="K29" s="144">
        <f t="shared" si="7"/>
        <v>0</v>
      </c>
    </row>
    <row r="30" spans="1:11" s="123" customFormat="1" ht="24" customHeight="1">
      <c r="A30" s="202" t="s">
        <v>0</v>
      </c>
      <c r="B30" s="203"/>
      <c r="C30" s="142" t="s">
        <v>192</v>
      </c>
      <c r="D30" s="143">
        <f>'PI One'!D137</f>
        <v>0</v>
      </c>
      <c r="E30" s="143">
        <f>'PI One'!H137</f>
        <v>0</v>
      </c>
      <c r="F30" s="143">
        <f>'PI One'!L137</f>
        <v>0</v>
      </c>
      <c r="G30" s="143">
        <f>'PI One'!P137</f>
        <v>0</v>
      </c>
      <c r="H30" s="143">
        <f>'PI One'!T137</f>
        <v>0</v>
      </c>
      <c r="I30" s="143">
        <f>'PI One'!X137</f>
        <v>0</v>
      </c>
      <c r="J30" s="143">
        <f>'PI One'!AB137</f>
        <v>0</v>
      </c>
      <c r="K30" s="144">
        <f t="shared" si="7"/>
        <v>0</v>
      </c>
    </row>
    <row r="31" spans="1:11" ht="24" customHeight="1">
      <c r="A31" s="204" t="s">
        <v>193</v>
      </c>
      <c r="B31" s="205"/>
      <c r="C31" s="127" t="s">
        <v>194</v>
      </c>
      <c r="D31" s="128"/>
      <c r="E31" s="128"/>
      <c r="F31" s="128"/>
      <c r="G31" s="128"/>
      <c r="H31" s="128"/>
      <c r="I31" s="128"/>
      <c r="J31" s="128"/>
      <c r="K31" s="129">
        <f t="shared" si="7"/>
        <v>0</v>
      </c>
    </row>
    <row r="32" spans="1:11" ht="24" customHeight="1">
      <c r="A32" s="206" t="str">
        <f>'PI One'!A117</f>
        <v>Subaward*</v>
      </c>
      <c r="B32" s="207"/>
      <c r="C32" s="208" t="s">
        <v>195</v>
      </c>
      <c r="D32" s="128">
        <f>'PI One'!D117</f>
        <v>0</v>
      </c>
      <c r="E32" s="128">
        <f>'PI One'!H117</f>
        <v>0</v>
      </c>
      <c r="F32" s="128">
        <f>'PI One'!L117</f>
        <v>0</v>
      </c>
      <c r="G32" s="128">
        <f>'PI One'!P117</f>
        <v>0</v>
      </c>
      <c r="H32" s="128">
        <f>'PI One'!T117</f>
        <v>0</v>
      </c>
      <c r="I32" s="128">
        <f>'PI One'!X117</f>
        <v>0</v>
      </c>
      <c r="J32" s="128">
        <f>'PI One'!AB117</f>
        <v>0</v>
      </c>
      <c r="K32" s="129">
        <f t="shared" si="7"/>
        <v>0</v>
      </c>
    </row>
    <row r="33" spans="1:11" ht="24" customHeight="1">
      <c r="A33" s="206" t="str">
        <f>'PI One'!A118</f>
        <v>Subaward*</v>
      </c>
      <c r="B33" s="207"/>
      <c r="C33" s="208"/>
      <c r="D33" s="128">
        <f>'PI One'!D118</f>
        <v>0</v>
      </c>
      <c r="E33" s="128">
        <f>'PI One'!H118</f>
        <v>0</v>
      </c>
      <c r="F33" s="128">
        <f>'PI One'!L118</f>
        <v>0</v>
      </c>
      <c r="G33" s="128">
        <f>'PI One'!P118</f>
        <v>0</v>
      </c>
      <c r="H33" s="128">
        <f>'PI One'!T118</f>
        <v>0</v>
      </c>
      <c r="I33" s="128">
        <f>'PI One'!X118</f>
        <v>0</v>
      </c>
      <c r="J33" s="128">
        <f>'PI One'!AB118</f>
        <v>0</v>
      </c>
      <c r="K33" s="129">
        <f t="shared" si="7"/>
        <v>0</v>
      </c>
    </row>
    <row r="34" spans="1:11" ht="24" customHeight="1">
      <c r="A34" s="206" t="str">
        <f>'PI One'!A119</f>
        <v>Subaward*</v>
      </c>
      <c r="B34" s="207"/>
      <c r="C34" s="208"/>
      <c r="D34" s="128">
        <f>'PI One'!D119</f>
        <v>0</v>
      </c>
      <c r="E34" s="128">
        <f>'PI One'!H119</f>
        <v>0</v>
      </c>
      <c r="F34" s="128">
        <f>'PI One'!L119</f>
        <v>0</v>
      </c>
      <c r="G34" s="128">
        <f>'PI One'!P119</f>
        <v>0</v>
      </c>
      <c r="H34" s="128">
        <f>'PI One'!T119</f>
        <v>0</v>
      </c>
      <c r="I34" s="128">
        <f>'PI One'!X119</f>
        <v>0</v>
      </c>
      <c r="J34" s="128">
        <f>'PI One'!AB119</f>
        <v>0</v>
      </c>
      <c r="K34" s="129">
        <f t="shared" si="7"/>
        <v>0</v>
      </c>
    </row>
    <row r="35" spans="1:11" ht="24" customHeight="1">
      <c r="A35" s="206" t="str">
        <f>'PI One'!A120</f>
        <v>Subaward*</v>
      </c>
      <c r="B35" s="207"/>
      <c r="C35" s="208"/>
      <c r="D35" s="128">
        <f>'PI One'!D120</f>
        <v>0</v>
      </c>
      <c r="E35" s="128">
        <f>'PI One'!H120</f>
        <v>0</v>
      </c>
      <c r="F35" s="128">
        <f>'PI One'!L120</f>
        <v>0</v>
      </c>
      <c r="G35" s="128">
        <f>'PI One'!P120</f>
        <v>0</v>
      </c>
      <c r="H35" s="128">
        <f>'PI One'!T120</f>
        <v>0</v>
      </c>
      <c r="I35" s="128">
        <f>'PI One'!X120</f>
        <v>0</v>
      </c>
      <c r="J35" s="128">
        <f>'PI One'!AB120</f>
        <v>0</v>
      </c>
      <c r="K35" s="129">
        <f t="shared" si="7"/>
        <v>0</v>
      </c>
    </row>
    <row r="36" spans="1:11" ht="24" customHeight="1">
      <c r="A36" s="206" t="str">
        <f>'PI One'!A121</f>
        <v>Subaward*</v>
      </c>
      <c r="B36" s="207"/>
      <c r="C36" s="208"/>
      <c r="D36" s="128">
        <f>'PI One'!D121</f>
        <v>0</v>
      </c>
      <c r="E36" s="128">
        <f>'PI One'!H121</f>
        <v>0</v>
      </c>
      <c r="F36" s="128">
        <f>'PI One'!L121</f>
        <v>0</v>
      </c>
      <c r="G36" s="128">
        <f>'PI One'!P121</f>
        <v>0</v>
      </c>
      <c r="H36" s="128">
        <f>'PI One'!T121</f>
        <v>0</v>
      </c>
      <c r="I36" s="128">
        <f>'PI One'!X121</f>
        <v>0</v>
      </c>
      <c r="J36" s="128">
        <f>'PI One'!AB121</f>
        <v>0</v>
      </c>
      <c r="K36" s="129">
        <f t="shared" si="7"/>
        <v>0</v>
      </c>
    </row>
    <row r="37" spans="1:11" ht="24" customHeight="1">
      <c r="A37" s="192" t="s">
        <v>196</v>
      </c>
      <c r="B37" s="193"/>
      <c r="C37" s="127" t="s">
        <v>197</v>
      </c>
      <c r="D37" s="128">
        <f>'PI One'!D115</f>
        <v>0</v>
      </c>
      <c r="E37" s="128">
        <f>'PI One'!H115</f>
        <v>0</v>
      </c>
      <c r="F37" s="128">
        <f>'PI One'!L115</f>
        <v>0</v>
      </c>
      <c r="G37" s="128">
        <f>'PI One'!P115</f>
        <v>0</v>
      </c>
      <c r="H37" s="128">
        <f>'PI One'!T115</f>
        <v>0</v>
      </c>
      <c r="I37" s="128">
        <f>'PI One'!X115</f>
        <v>0</v>
      </c>
      <c r="J37" s="128">
        <f>'PI One'!AB115</f>
        <v>0</v>
      </c>
      <c r="K37" s="129">
        <f t="shared" si="7"/>
        <v>0</v>
      </c>
    </row>
    <row r="38" spans="1:11" ht="15" customHeight="1">
      <c r="A38" s="194"/>
      <c r="B38" s="195"/>
      <c r="C38" s="142"/>
      <c r="D38" s="143"/>
      <c r="E38" s="143"/>
      <c r="F38" s="143"/>
      <c r="G38" s="143"/>
      <c r="H38" s="143"/>
      <c r="I38" s="143"/>
      <c r="J38" s="143"/>
      <c r="K38" s="144">
        <f t="shared" si="7"/>
        <v>0</v>
      </c>
    </row>
    <row r="39" spans="1:11" ht="15" customHeight="1">
      <c r="A39" s="194"/>
      <c r="B39" s="195"/>
      <c r="C39" s="142"/>
      <c r="D39" s="143"/>
      <c r="E39" s="143"/>
      <c r="F39" s="143"/>
      <c r="G39" s="143"/>
      <c r="H39" s="143"/>
      <c r="I39" s="143"/>
      <c r="J39" s="143"/>
      <c r="K39" s="144">
        <f t="shared" si="7"/>
        <v>0</v>
      </c>
    </row>
    <row r="40" spans="1:11" ht="15" customHeight="1">
      <c r="A40" s="194"/>
      <c r="B40" s="195"/>
      <c r="C40" s="142"/>
      <c r="D40" s="143"/>
      <c r="E40" s="143"/>
      <c r="F40" s="143"/>
      <c r="G40" s="143"/>
      <c r="H40" s="143"/>
      <c r="I40" s="143"/>
      <c r="J40" s="143"/>
      <c r="K40" s="144">
        <f t="shared" si="7"/>
        <v>0</v>
      </c>
    </row>
    <row r="41" spans="1:11" ht="15" customHeight="1">
      <c r="A41" s="194"/>
      <c r="B41" s="195"/>
      <c r="C41" s="142"/>
      <c r="D41" s="143"/>
      <c r="E41" s="143"/>
      <c r="F41" s="143"/>
      <c r="G41" s="143"/>
      <c r="H41" s="143"/>
      <c r="I41" s="143"/>
      <c r="J41" s="143"/>
      <c r="K41" s="144">
        <f t="shared" si="7"/>
        <v>0</v>
      </c>
    </row>
    <row r="42" spans="1:11" ht="15" customHeight="1">
      <c r="A42" s="194"/>
      <c r="B42" s="195"/>
      <c r="C42" s="142"/>
      <c r="D42" s="143"/>
      <c r="E42" s="143"/>
      <c r="F42" s="143"/>
      <c r="G42" s="143"/>
      <c r="H42" s="143"/>
      <c r="I42" s="143"/>
      <c r="J42" s="143"/>
      <c r="K42" s="144">
        <f t="shared" si="7"/>
        <v>0</v>
      </c>
    </row>
    <row r="43" spans="1:11" ht="15" customHeight="1">
      <c r="A43" s="194"/>
      <c r="B43" s="195"/>
      <c r="C43" s="142"/>
      <c r="D43" s="143"/>
      <c r="E43" s="143"/>
      <c r="F43" s="143"/>
      <c r="G43" s="143"/>
      <c r="H43" s="143"/>
      <c r="I43" s="143"/>
      <c r="J43" s="143"/>
      <c r="K43" s="144">
        <f t="shared" si="7"/>
        <v>0</v>
      </c>
    </row>
    <row r="44" spans="1:11" ht="15" customHeight="1">
      <c r="A44" s="194"/>
      <c r="B44" s="195"/>
      <c r="C44" s="142"/>
      <c r="D44" s="143"/>
      <c r="E44" s="143"/>
      <c r="F44" s="143"/>
      <c r="G44" s="143"/>
      <c r="H44" s="143"/>
      <c r="I44" s="143"/>
      <c r="J44" s="143"/>
      <c r="K44" s="144">
        <f t="shared" si="7"/>
        <v>0</v>
      </c>
    </row>
    <row r="45" spans="1:11" s="123" customFormat="1" ht="15" customHeight="1" thickBot="1">
      <c r="A45" s="196"/>
      <c r="B45" s="197"/>
      <c r="C45" s="145"/>
      <c r="D45" s="146"/>
      <c r="E45" s="146"/>
      <c r="F45" s="146"/>
      <c r="G45" s="146"/>
      <c r="H45" s="146"/>
      <c r="I45" s="146"/>
      <c r="J45" s="146"/>
      <c r="K45" s="147">
        <f t="shared" si="7"/>
        <v>0</v>
      </c>
    </row>
    <row r="46" spans="1:11" ht="24" customHeight="1">
      <c r="A46" s="198" t="s">
        <v>198</v>
      </c>
      <c r="B46" s="199"/>
      <c r="C46" s="148"/>
      <c r="D46" s="149">
        <f t="shared" ref="D46:J46" si="12">SUM(D20:D45)</f>
        <v>0</v>
      </c>
      <c r="E46" s="149">
        <f t="shared" si="12"/>
        <v>0</v>
      </c>
      <c r="F46" s="149">
        <f t="shared" si="12"/>
        <v>0</v>
      </c>
      <c r="G46" s="149">
        <f t="shared" si="12"/>
        <v>0</v>
      </c>
      <c r="H46" s="149">
        <f t="shared" si="12"/>
        <v>0</v>
      </c>
      <c r="I46" s="149">
        <f t="shared" si="12"/>
        <v>0</v>
      </c>
      <c r="J46" s="149">
        <f t="shared" si="12"/>
        <v>0</v>
      </c>
      <c r="K46" s="150">
        <f>ROUND(SUM(D46:J46),0)</f>
        <v>0</v>
      </c>
    </row>
    <row r="47" spans="1:11" ht="24" customHeight="1">
      <c r="A47" s="200" t="s">
        <v>199</v>
      </c>
      <c r="B47" s="201"/>
      <c r="C47" s="152"/>
      <c r="D47" s="153">
        <f>+D46-D14-D24-D26-SUM(D31:D37)+('PI One'!D144+'PI One'!D145+'PI One'!D146+'PI One'!D147+'PI One'!D148)</f>
        <v>0</v>
      </c>
      <c r="E47" s="153">
        <f>+E46-E14-E24-E26-SUM(E31:E37)+('PI One'!H144+'PI One'!H145+'PI One'!H146+'PI One'!H147+'PI One'!H148)</f>
        <v>0</v>
      </c>
      <c r="F47" s="153">
        <f>+F46-F14-F24-F26-SUM(F31:F37)+('PI One'!L144+'PI One'!L145+'PI One'!L146+'PI One'!L147+'PI One'!L148)</f>
        <v>0</v>
      </c>
      <c r="G47" s="153">
        <f>+G46-G14-G24-G26-SUM(G31:G37)+('PI One'!P144+'PI One'!P145+'PI One'!P146+'PI One'!P147+'PI One'!P148)</f>
        <v>0</v>
      </c>
      <c r="H47" s="153">
        <f>+H46-H14-H24-H26-SUM(H31:H37)+('PI One'!T144+'PI One'!T145+'PI One'!T146+'PI One'!T147+'PI One'!T148)</f>
        <v>0</v>
      </c>
      <c r="I47" s="153">
        <f>+I46-I14-I24-I26-SUM(I31:I37)+('PI One'!X144+'PI One'!X145+'PI One'!X146+'PI One'!X147+'PI One'!X148)</f>
        <v>0</v>
      </c>
      <c r="J47" s="153">
        <f>+J46-J14-J24-J26-SUM(J31:J37)+('PI One'!AB144+'PI One'!AB145+'PI One'!AB146+'PI One'!AB147+'PI One'!AB148)</f>
        <v>0</v>
      </c>
      <c r="K47" s="154">
        <f>ROUND(SUM(D47:J47),0)</f>
        <v>0</v>
      </c>
    </row>
    <row r="48" spans="1:11" ht="24" customHeight="1">
      <c r="A48" s="151" t="s">
        <v>200</v>
      </c>
      <c r="B48" s="155">
        <f>+'[1]PI One'!C155</f>
        <v>0.52500000000000002</v>
      </c>
      <c r="C48" s="152" t="s">
        <v>201</v>
      </c>
      <c r="D48" s="153">
        <f t="shared" ref="D48:J48" si="13">ROUND((D47*$B$48),0)</f>
        <v>0</v>
      </c>
      <c r="E48" s="153">
        <f t="shared" si="13"/>
        <v>0</v>
      </c>
      <c r="F48" s="153">
        <f t="shared" si="13"/>
        <v>0</v>
      </c>
      <c r="G48" s="153">
        <f t="shared" si="13"/>
        <v>0</v>
      </c>
      <c r="H48" s="153">
        <f t="shared" si="13"/>
        <v>0</v>
      </c>
      <c r="I48" s="153">
        <f t="shared" si="13"/>
        <v>0</v>
      </c>
      <c r="J48" s="153">
        <f t="shared" si="13"/>
        <v>0</v>
      </c>
      <c r="K48" s="154">
        <f>ROUND(SUM(D48:J48),0)</f>
        <v>0</v>
      </c>
    </row>
    <row r="49" spans="1:11" ht="24" customHeight="1" thickBot="1">
      <c r="A49" s="156" t="s">
        <v>202</v>
      </c>
      <c r="B49" s="157"/>
      <c r="C49" s="158" t="s">
        <v>201</v>
      </c>
      <c r="D49" s="159">
        <f t="shared" ref="D49" si="14">ROUND((D47*$B$49),0)</f>
        <v>0</v>
      </c>
      <c r="E49" s="159">
        <f t="shared" ref="E49:J49" si="15">ROUND((E47*$B$49),0)</f>
        <v>0</v>
      </c>
      <c r="F49" s="159">
        <f t="shared" si="15"/>
        <v>0</v>
      </c>
      <c r="G49" s="159">
        <f t="shared" si="15"/>
        <v>0</v>
      </c>
      <c r="H49" s="159">
        <f t="shared" si="15"/>
        <v>0</v>
      </c>
      <c r="I49" s="159">
        <f t="shared" si="15"/>
        <v>0</v>
      </c>
      <c r="J49" s="159">
        <f t="shared" si="15"/>
        <v>0</v>
      </c>
      <c r="K49" s="160">
        <f>ROUND(SUM(D49:J49),0)</f>
        <v>0</v>
      </c>
    </row>
    <row r="50" spans="1:11" ht="24" customHeight="1" thickBot="1">
      <c r="A50" s="190" t="s">
        <v>203</v>
      </c>
      <c r="B50" s="191"/>
      <c r="C50" s="161"/>
      <c r="D50" s="162">
        <f t="shared" ref="D50:J50" si="16">D46+D48</f>
        <v>0</v>
      </c>
      <c r="E50" s="162">
        <f t="shared" si="16"/>
        <v>0</v>
      </c>
      <c r="F50" s="162">
        <f t="shared" si="16"/>
        <v>0</v>
      </c>
      <c r="G50" s="162">
        <f t="shared" si="16"/>
        <v>0</v>
      </c>
      <c r="H50" s="162">
        <f t="shared" si="16"/>
        <v>0</v>
      </c>
      <c r="I50" s="162">
        <f t="shared" si="16"/>
        <v>0</v>
      </c>
      <c r="J50" s="162">
        <f t="shared" si="16"/>
        <v>0</v>
      </c>
      <c r="K50" s="163">
        <f>ROUND(K46+K48+K49,0)</f>
        <v>0</v>
      </c>
    </row>
    <row r="51" spans="1:11" customFormat="1" ht="24" customHeight="1">
      <c r="A51" s="164" t="s">
        <v>204</v>
      </c>
      <c r="B51" s="164"/>
      <c r="C51" s="164"/>
      <c r="D51" s="165">
        <f>'PI One'!D151</f>
        <v>0</v>
      </c>
      <c r="E51" s="165">
        <f>'PI One'!H151</f>
        <v>0</v>
      </c>
      <c r="F51" s="165">
        <f>'PI One'!L151</f>
        <v>0</v>
      </c>
      <c r="G51" s="165">
        <f>'PI One'!P151</f>
        <v>0</v>
      </c>
      <c r="H51" s="165">
        <f>'PI One'!T151</f>
        <v>0</v>
      </c>
      <c r="I51" s="165">
        <f>'PI One'!X151</f>
        <v>0</v>
      </c>
      <c r="J51" s="165">
        <f>'PI One'!AB151</f>
        <v>0</v>
      </c>
      <c r="K51" s="165">
        <f>'PI One'!AD151</f>
        <v>0</v>
      </c>
    </row>
    <row r="52" spans="1:11" ht="24" customHeight="1">
      <c r="A52" s="166" t="s">
        <v>205</v>
      </c>
      <c r="B52" s="167"/>
      <c r="D52" s="167"/>
      <c r="E52" s="167"/>
      <c r="F52" s="167"/>
      <c r="G52" s="167"/>
      <c r="H52" s="167"/>
      <c r="I52" s="167"/>
      <c r="J52" s="167"/>
      <c r="K52" s="169"/>
    </row>
    <row r="53" spans="1:11" ht="24" customHeight="1">
      <c r="A53" s="189" t="s">
        <v>206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ht="24" customHeight="1">
      <c r="A54" s="245" t="s">
        <v>212</v>
      </c>
      <c r="B54" s="245"/>
      <c r="C54" s="245"/>
      <c r="D54" s="246"/>
      <c r="E54" s="246"/>
      <c r="F54" s="246"/>
      <c r="G54" s="246"/>
      <c r="H54" s="246"/>
      <c r="I54" s="246"/>
      <c r="J54" s="246"/>
      <c r="K54" s="170" t="s">
        <v>211</v>
      </c>
    </row>
    <row r="55" spans="1:11">
      <c r="A55" s="187"/>
      <c r="B55" s="187"/>
      <c r="C55" s="172"/>
    </row>
    <row r="56" spans="1:11">
      <c r="A56" s="187"/>
      <c r="B56" s="187"/>
      <c r="C56" s="172"/>
    </row>
    <row r="57" spans="1:11">
      <c r="A57" s="187"/>
      <c r="B57" s="187"/>
      <c r="C57" s="172"/>
    </row>
    <row r="58" spans="1:11">
      <c r="A58" s="187"/>
      <c r="B58" s="187"/>
      <c r="C58" s="172"/>
    </row>
    <row r="59" spans="1:11">
      <c r="A59" s="187"/>
      <c r="B59" s="187"/>
      <c r="C59" s="172"/>
    </row>
    <row r="60" spans="1:11">
      <c r="A60" s="187"/>
      <c r="B60" s="187"/>
      <c r="C60" s="172"/>
    </row>
    <row r="61" spans="1:11">
      <c r="A61" s="187"/>
      <c r="B61" s="187"/>
      <c r="C61" s="172"/>
    </row>
    <row r="62" spans="1:11">
      <c r="A62" s="187"/>
      <c r="B62" s="187"/>
      <c r="C62" s="172"/>
    </row>
    <row r="63" spans="1:11">
      <c r="A63" s="187"/>
      <c r="B63" s="187"/>
      <c r="C63" s="172"/>
    </row>
    <row r="64" spans="1:11">
      <c r="A64" s="187"/>
      <c r="B64" s="187"/>
      <c r="C64" s="172"/>
    </row>
    <row r="65" spans="1:3">
      <c r="A65" s="187"/>
      <c r="B65" s="187"/>
      <c r="C65" s="172"/>
    </row>
    <row r="66" spans="1:3">
      <c r="A66" s="188"/>
      <c r="B66" s="188"/>
      <c r="C66" s="172"/>
    </row>
    <row r="67" spans="1:3">
      <c r="A67" s="187"/>
      <c r="B67" s="187"/>
      <c r="C67" s="172"/>
    </row>
    <row r="68" spans="1:3">
      <c r="A68" s="187"/>
      <c r="B68" s="187"/>
      <c r="C68" s="172"/>
    </row>
    <row r="69" spans="1:3">
      <c r="A69" s="187"/>
      <c r="B69" s="187"/>
      <c r="C69" s="172"/>
    </row>
    <row r="70" spans="1:3">
      <c r="A70" s="171"/>
      <c r="B70" s="171"/>
      <c r="C70" s="172"/>
    </row>
    <row r="71" spans="1:3">
      <c r="A71" s="187"/>
      <c r="B71" s="187"/>
      <c r="C71" s="172"/>
    </row>
    <row r="72" spans="1:3">
      <c r="A72" s="187"/>
      <c r="B72" s="187"/>
      <c r="C72" s="172"/>
    </row>
    <row r="73" spans="1:3">
      <c r="A73" s="187"/>
      <c r="B73" s="187"/>
      <c r="C73" s="172"/>
    </row>
    <row r="74" spans="1:3">
      <c r="A74" s="171"/>
      <c r="B74" s="171"/>
      <c r="C74" s="172"/>
    </row>
    <row r="75" spans="1:3">
      <c r="A75" s="187"/>
      <c r="B75" s="187"/>
      <c r="C75" s="172"/>
    </row>
    <row r="76" spans="1:3">
      <c r="A76" s="171"/>
      <c r="B76" s="171"/>
      <c r="C76" s="172"/>
    </row>
    <row r="77" spans="1:3">
      <c r="A77" s="171"/>
      <c r="B77" s="171"/>
      <c r="C77" s="172"/>
    </row>
    <row r="78" spans="1:3">
      <c r="A78" s="187"/>
      <c r="B78" s="187"/>
      <c r="C78" s="172"/>
    </row>
    <row r="79" spans="1:3">
      <c r="A79" s="187"/>
      <c r="B79" s="187"/>
      <c r="C79" s="172"/>
    </row>
    <row r="80" spans="1:3">
      <c r="A80" s="187"/>
      <c r="B80" s="187"/>
      <c r="C80" s="172"/>
    </row>
    <row r="81" spans="1:3">
      <c r="A81" s="187"/>
      <c r="B81" s="187"/>
      <c r="C81" s="172"/>
    </row>
    <row r="82" spans="1:3">
      <c r="A82" s="187"/>
      <c r="B82" s="187"/>
      <c r="C82" s="172"/>
    </row>
    <row r="83" spans="1:3">
      <c r="A83" s="187"/>
      <c r="B83" s="187"/>
      <c r="C83" s="172"/>
    </row>
    <row r="84" spans="1:3">
      <c r="A84" s="187"/>
      <c r="B84" s="187"/>
      <c r="C84" s="172"/>
    </row>
    <row r="85" spans="1:3">
      <c r="A85" s="187"/>
      <c r="B85" s="187"/>
      <c r="C85" s="172"/>
    </row>
    <row r="86" spans="1:3">
      <c r="A86" s="187"/>
      <c r="B86" s="187"/>
      <c r="C86" s="172"/>
    </row>
    <row r="87" spans="1:3">
      <c r="A87" s="187"/>
      <c r="B87" s="187"/>
      <c r="C87" s="172"/>
    </row>
    <row r="88" spans="1:3">
      <c r="A88" s="171"/>
      <c r="B88" s="171"/>
      <c r="C88" s="172"/>
    </row>
    <row r="89" spans="1:3">
      <c r="A89" s="171"/>
      <c r="B89" s="171"/>
      <c r="C89" s="172"/>
    </row>
    <row r="90" spans="1:3">
      <c r="A90" s="171"/>
      <c r="B90" s="171"/>
      <c r="C90" s="172"/>
    </row>
    <row r="91" spans="1:3">
      <c r="A91" s="171"/>
      <c r="B91" s="171"/>
      <c r="C91" s="172"/>
    </row>
    <row r="92" spans="1:3">
      <c r="A92" s="171"/>
      <c r="B92" s="171"/>
      <c r="C92" s="172"/>
    </row>
    <row r="93" spans="1:3">
      <c r="A93" s="171"/>
      <c r="B93" s="171"/>
      <c r="C93" s="172"/>
    </row>
    <row r="94" spans="1:3">
      <c r="A94" s="171"/>
      <c r="B94" s="171"/>
      <c r="C94" s="172"/>
    </row>
    <row r="95" spans="1:3">
      <c r="A95" s="171"/>
      <c r="B95" s="171"/>
      <c r="C95" s="172"/>
    </row>
    <row r="96" spans="1:3">
      <c r="A96" s="171"/>
      <c r="B96" s="171"/>
      <c r="C96" s="172"/>
    </row>
    <row r="97" spans="1:3">
      <c r="A97" s="187"/>
      <c r="B97" s="187"/>
      <c r="C97" s="172"/>
    </row>
    <row r="98" spans="1:3">
      <c r="A98" s="187"/>
      <c r="B98" s="187"/>
      <c r="C98" s="172"/>
    </row>
    <row r="99" spans="1:3">
      <c r="A99" s="187"/>
      <c r="B99" s="187"/>
      <c r="C99" s="172"/>
    </row>
  </sheetData>
  <mergeCells count="93">
    <mergeCell ref="B4:C4"/>
    <mergeCell ref="D4:F4"/>
    <mergeCell ref="G4:H4"/>
    <mergeCell ref="J4:K4"/>
    <mergeCell ref="A54:J54"/>
    <mergeCell ref="A5:D5"/>
    <mergeCell ref="E5:G5"/>
    <mergeCell ref="H5:K5"/>
    <mergeCell ref="A6:D6"/>
    <mergeCell ref="E6:G6"/>
    <mergeCell ref="H6:K6"/>
    <mergeCell ref="A17:B17"/>
    <mergeCell ref="A7:B8"/>
    <mergeCell ref="C7:C8"/>
    <mergeCell ref="K7:K8"/>
    <mergeCell ref="A9:B9"/>
    <mergeCell ref="A1:K2"/>
    <mergeCell ref="B3:C3"/>
    <mergeCell ref="D3:F3"/>
    <mergeCell ref="G3:H3"/>
    <mergeCell ref="J3:K3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C32:C36"/>
    <mergeCell ref="A35:B35"/>
    <mergeCell ref="A36:B36"/>
    <mergeCell ref="A33:B33"/>
    <mergeCell ref="A34:B34"/>
    <mergeCell ref="A50:B50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64:B64"/>
    <mergeCell ref="A53:K53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80:B80"/>
    <mergeCell ref="A65:B65"/>
    <mergeCell ref="A66:B66"/>
    <mergeCell ref="A67:B67"/>
    <mergeCell ref="A68:B68"/>
    <mergeCell ref="A69:B69"/>
    <mergeCell ref="A71:B71"/>
    <mergeCell ref="A72:B72"/>
    <mergeCell ref="A73:B73"/>
    <mergeCell ref="A75:B75"/>
    <mergeCell ref="A78:B78"/>
    <mergeCell ref="A79:B79"/>
    <mergeCell ref="A87:B87"/>
    <mergeCell ref="A97:B97"/>
    <mergeCell ref="A98:B98"/>
    <mergeCell ref="A99:B99"/>
    <mergeCell ref="A81:B81"/>
    <mergeCell ref="A82:B82"/>
    <mergeCell ref="A83:B83"/>
    <mergeCell ref="A84:B84"/>
    <mergeCell ref="A85:B85"/>
    <mergeCell ref="A86:B86"/>
  </mergeCells>
  <hyperlinks>
    <hyperlink ref="A53" r:id="rId1" xr:uid="{EC39FFA6-8FD8-44E1-898E-9EDFE51171AE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 One</vt:lpstr>
      <vt:lpstr>Base Salary and FTE Calculator</vt:lpstr>
      <vt:lpstr>ABS</vt:lpstr>
    </vt:vector>
  </TitlesOfParts>
  <Company>University of New Mexico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 Division</dc:creator>
  <cp:lastModifiedBy>Isela Balli</cp:lastModifiedBy>
  <dcterms:created xsi:type="dcterms:W3CDTF">2011-01-10T22:27:22Z</dcterms:created>
  <dcterms:modified xsi:type="dcterms:W3CDTF">2025-03-28T20:34:13Z</dcterms:modified>
</cp:coreProperties>
</file>